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0" windowWidth="24240" windowHeight="13740" tabRatio="500" activeTab="0"/>
  </bookViews>
  <sheets>
    <sheet name="régularisation micro-BNC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<sst xmlns="http://schemas.openxmlformats.org/spreadsheetml/2006/main" count="78" uniqueCount="35">
  <si>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(taux des frais pro sur recettes à 34%)</t>
  </si>
  <si>
    <t>cotisations précomptées</t>
  </si>
  <si>
    <t>cotisations dûes en micro-BNC</t>
  </si>
  <si>
    <t>DIFFÉRENCE</t>
  </si>
  <si>
    <t>base = recettes</t>
  </si>
  <si>
    <t>taux</t>
  </si>
  <si>
    <t>montant (1)</t>
  </si>
  <si>
    <t>base = recettes x 66% x 1,15</t>
  </si>
  <si>
    <t>montant (2)</t>
  </si>
  <si>
    <t>(2) - (1)</t>
  </si>
  <si>
    <t>Cot. Vieil. D.</t>
  </si>
  <si>
    <t>Cot. Vieil. P.</t>
  </si>
  <si>
    <t>CSG</t>
  </si>
  <si>
    <t>CRDS</t>
  </si>
  <si>
    <t>CFP</t>
  </si>
  <si>
    <t>TOTAL</t>
  </si>
  <si>
    <t>montant(2)</t>
  </si>
  <si>
    <t>NOTEZ LE MONTANT DE VOS RECETTES 2018 —&gt;</t>
  </si>
  <si>
    <t>NOTEZ LE MONTANT DE VOS RECETTES 2017 —&gt;</t>
  </si>
  <si>
    <t>NOTEZ LE MONTANT DE VOS RECETTES 2016 —&gt;</t>
  </si>
  <si>
    <t>pour valider</t>
  </si>
  <si>
    <t>VOTRE BNC est de</t>
  </si>
  <si>
    <t>RÉGULARISATION 2018</t>
  </si>
  <si>
    <t xml:space="preserve">RÉGULARISATION 2017 </t>
  </si>
  <si>
    <t>RÉGULARISATION 2016</t>
  </si>
  <si>
    <t>trimestres vieillesse de base</t>
  </si>
  <si>
    <t>de ce que vous auriez du normalement régler a déjà été versé</t>
  </si>
  <si>
    <t>fiscalement</t>
  </si>
  <si>
    <r>
      <t>NOTEZ LE MONTANT DE VOS</t>
    </r>
    <r>
      <rPr>
        <b/>
        <sz val="12"/>
        <color indexed="10"/>
        <rFont val="Calibri"/>
        <family val="0"/>
      </rPr>
      <t xml:space="preserve"> RECETTES PRÉCOMPTÉES</t>
    </r>
    <r>
      <rPr>
        <b/>
        <sz val="12"/>
        <color indexed="8"/>
        <rFont val="Calibri"/>
        <family val="2"/>
      </rPr>
      <t xml:space="preserve"> EN 2018 —&gt;</t>
    </r>
  </si>
  <si>
    <r>
      <t xml:space="preserve">NOTEZ LE MONTANT DE VOS </t>
    </r>
    <r>
      <rPr>
        <b/>
        <sz val="12"/>
        <color indexed="10"/>
        <rFont val="Calibri"/>
        <family val="0"/>
      </rPr>
      <t xml:space="preserve">RECETTES PRÉCOMPTÉES </t>
    </r>
    <r>
      <rPr>
        <b/>
        <sz val="12"/>
        <color indexed="8"/>
        <rFont val="Calibri"/>
        <family val="2"/>
      </rPr>
      <t>EN 2017 —&gt;</t>
    </r>
  </si>
  <si>
    <r>
      <t xml:space="preserve">NOTEZ LE MONTANT DE VOS </t>
    </r>
    <r>
      <rPr>
        <b/>
        <sz val="12"/>
        <color indexed="10"/>
        <rFont val="Calibri"/>
        <family val="0"/>
      </rPr>
      <t>RECETTES PRÉCOMPTÉES</t>
    </r>
    <r>
      <rPr>
        <b/>
        <sz val="12"/>
        <color indexed="8"/>
        <rFont val="Calibri"/>
        <family val="2"/>
      </rPr>
      <t xml:space="preserve"> EN 2016 —&gt;</t>
    </r>
  </si>
  <si>
    <t>MICRO-BNC &amp; RECETTES PRÉCOMPTÉES SEULEMENT EN PARTIE</t>
  </si>
  <si>
    <t>RESTE DU par vous</t>
  </si>
  <si>
    <t>mal. Cot. Vieil. D.</t>
  </si>
  <si>
    <t xml:space="preserve">TDR KL – CAAP – Comité Pluridisciplinaire des Artistes-Auteurs·trices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</si>
</sst>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</numFmts>
  <fonts count="31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Narrow"/>
      <family val="0"/>
    </font>
    <font>
      <b/>
      <sz val="12"/>
      <name val="Calibri"/>
      <family val="0"/>
    </font>
    <font>
      <sz val="12"/>
      <color indexed="8"/>
      <name val="Arial Narrow"/>
      <family val="0"/>
    </font>
    <font>
      <sz val="12"/>
      <name val="Calibri"/>
      <family val="0"/>
    </font>
    <font>
      <b/>
      <sz val="12"/>
      <color indexed="10"/>
      <name val="Arial Narrow"/>
      <family val="0"/>
    </font>
    <font>
      <sz val="12"/>
      <name val="Arial Narrow"/>
      <family val="0"/>
    </font>
    <font>
      <b/>
      <sz val="12"/>
      <color indexed="12"/>
      <name val="Calibri"/>
      <family val="0"/>
    </font>
    <font>
      <sz val="24"/>
      <color indexed="8"/>
      <name val="Calibri"/>
      <family val="0"/>
    </font>
    <font>
      <b/>
      <sz val="24"/>
      <color indexed="8"/>
      <name val="Calibri"/>
      <family val="0"/>
    </font>
    <font>
      <b/>
      <sz val="20"/>
      <color indexed="8"/>
      <name val="Arial Narrow"/>
      <family val="0"/>
    </font>
    <font>
      <b/>
      <sz val="18"/>
      <color indexed="8"/>
      <name val="Arial Narrow"/>
      <family val="0"/>
    </font>
    <font>
      <b/>
      <sz val="12"/>
      <color indexed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0" fillId="21" borderId="3" applyNumberFormat="0" applyFont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20" borderId="4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6" fillId="23" borderId="9" applyNumberFormat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11" borderId="10" xfId="0" applyFont="1" applyFill="1" applyBorder="1" applyAlignment="1">
      <alignment horizontal="left"/>
    </xf>
    <xf numFmtId="0" fontId="3" fillId="11" borderId="11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20" borderId="0" xfId="0" applyFont="1" applyFill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10" fontId="5" fillId="11" borderId="17" xfId="0" applyNumberFormat="1" applyFont="1" applyFill="1" applyBorder="1" applyAlignment="1">
      <alignment horizontal="center"/>
    </xf>
    <xf numFmtId="164" fontId="5" fillId="11" borderId="17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10" fontId="5" fillId="4" borderId="17" xfId="0" applyNumberFormat="1" applyFont="1" applyFill="1" applyBorder="1" applyAlignment="1">
      <alignment horizontal="center"/>
    </xf>
    <xf numFmtId="0" fontId="7" fillId="2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164" fontId="4" fillId="20" borderId="0" xfId="0" applyNumberFormat="1" applyFont="1" applyFill="1" applyAlignment="1">
      <alignment horizontal="center"/>
    </xf>
    <xf numFmtId="10" fontId="5" fillId="11" borderId="20" xfId="0" applyNumberFormat="1" applyFont="1" applyFill="1" applyBorder="1" applyAlignment="1">
      <alignment horizontal="center"/>
    </xf>
    <xf numFmtId="164" fontId="5" fillId="11" borderId="21" xfId="0" applyNumberFormat="1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10" fontId="5" fillId="4" borderId="20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164" fontId="5" fillId="11" borderId="23" xfId="0" applyNumberFormat="1" applyFont="1" applyFill="1" applyBorder="1" applyAlignment="1">
      <alignment horizontal="center"/>
    </xf>
    <xf numFmtId="164" fontId="5" fillId="11" borderId="24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164" fontId="5" fillId="4" borderId="24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/>
    </xf>
    <xf numFmtId="10" fontId="5" fillId="20" borderId="0" xfId="0" applyNumberFormat="1" applyFont="1" applyFill="1" applyBorder="1" applyAlignment="1">
      <alignment horizontal="center"/>
    </xf>
    <xf numFmtId="164" fontId="7" fillId="20" borderId="27" xfId="0" applyNumberFormat="1" applyFont="1" applyFill="1" applyBorder="1" applyAlignment="1">
      <alignment horizontal="center"/>
    </xf>
    <xf numFmtId="164" fontId="9" fillId="20" borderId="18" xfId="0" applyNumberFormat="1" applyFont="1" applyFill="1" applyBorder="1" applyAlignment="1">
      <alignment/>
    </xf>
    <xf numFmtId="164" fontId="7" fillId="20" borderId="0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0" fontId="8" fillId="2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0" borderId="0" xfId="0" applyFill="1" applyAlignment="1">
      <alignment/>
    </xf>
    <xf numFmtId="0" fontId="3" fillId="20" borderId="0" xfId="0" applyFont="1" applyFill="1" applyBorder="1" applyAlignment="1">
      <alignment horizontal="center"/>
    </xf>
    <xf numFmtId="10" fontId="0" fillId="20" borderId="0" xfId="0" applyNumberFormat="1" applyFill="1" applyAlignment="1">
      <alignment/>
    </xf>
    <xf numFmtId="164" fontId="0" fillId="20" borderId="0" xfId="0" applyNumberFormat="1" applyFill="1" applyAlignment="1">
      <alignment/>
    </xf>
    <xf numFmtId="0" fontId="2" fillId="20" borderId="0" xfId="0" applyFont="1" applyFill="1" applyAlignment="1">
      <alignment/>
    </xf>
    <xf numFmtId="0" fontId="0" fillId="20" borderId="0" xfId="0" applyFill="1" applyAlignment="1">
      <alignment horizontal="right"/>
    </xf>
    <xf numFmtId="0" fontId="2" fillId="20" borderId="0" xfId="0" applyFont="1" applyFill="1" applyAlignment="1">
      <alignment horizontal="right"/>
    </xf>
    <xf numFmtId="164" fontId="2" fillId="20" borderId="0" xfId="0" applyNumberFormat="1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7" fillId="20" borderId="0" xfId="0" applyFont="1" applyFill="1" applyBorder="1" applyAlignment="1">
      <alignment/>
    </xf>
    <xf numFmtId="0" fontId="5" fillId="20" borderId="0" xfId="0" applyFont="1" applyFill="1" applyBorder="1" applyAlignment="1">
      <alignment horizontal="center"/>
    </xf>
    <xf numFmtId="164" fontId="9" fillId="20" borderId="0" xfId="0" applyNumberFormat="1" applyFont="1" applyFill="1" applyBorder="1" applyAlignment="1">
      <alignment/>
    </xf>
    <xf numFmtId="0" fontId="0" fillId="25" borderId="0" xfId="0" applyFill="1" applyAlignment="1">
      <alignment/>
    </xf>
    <xf numFmtId="10" fontId="0" fillId="25" borderId="0" xfId="0" applyNumberFormat="1" applyFill="1" applyAlignment="1">
      <alignment/>
    </xf>
    <xf numFmtId="0" fontId="0" fillId="20" borderId="0" xfId="0" applyFill="1" applyAlignment="1">
      <alignment horizontal="center"/>
    </xf>
    <xf numFmtId="164" fontId="5" fillId="11" borderId="28" xfId="0" applyNumberFormat="1" applyFont="1" applyFill="1" applyBorder="1" applyAlignment="1">
      <alignment horizontal="center"/>
    </xf>
    <xf numFmtId="164" fontId="3" fillId="11" borderId="23" xfId="0" applyNumberFormat="1" applyFont="1" applyFill="1" applyBorder="1" applyAlignment="1">
      <alignment horizontal="center"/>
    </xf>
    <xf numFmtId="10" fontId="3" fillId="11" borderId="17" xfId="0" applyNumberFormat="1" applyFont="1" applyFill="1" applyBorder="1" applyAlignment="1">
      <alignment horizontal="center"/>
    </xf>
    <xf numFmtId="164" fontId="3" fillId="11" borderId="24" xfId="0" applyNumberFormat="1" applyFont="1" applyFill="1" applyBorder="1" applyAlignment="1">
      <alignment horizontal="center"/>
    </xf>
    <xf numFmtId="164" fontId="3" fillId="4" borderId="25" xfId="0" applyNumberFormat="1" applyFont="1" applyFill="1" applyBorder="1" applyAlignment="1">
      <alignment horizontal="center"/>
    </xf>
    <xf numFmtId="10" fontId="3" fillId="4" borderId="17" xfId="0" applyNumberFormat="1" applyFont="1" applyFill="1" applyBorder="1" applyAlignment="1">
      <alignment horizontal="center"/>
    </xf>
    <xf numFmtId="164" fontId="3" fillId="4" borderId="24" xfId="0" applyNumberFormat="1" applyFont="1" applyFill="1" applyBorder="1" applyAlignment="1">
      <alignment horizontal="center"/>
    </xf>
    <xf numFmtId="164" fontId="3" fillId="11" borderId="17" xfId="0" applyNumberFormat="1" applyFont="1" applyFill="1" applyBorder="1" applyAlignment="1">
      <alignment horizontal="center"/>
    </xf>
    <xf numFmtId="164" fontId="3" fillId="4" borderId="1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1" fillId="26" borderId="0" xfId="0" applyFont="1" applyFill="1" applyAlignment="1">
      <alignment/>
    </xf>
    <xf numFmtId="164" fontId="9" fillId="2" borderId="0" xfId="0" applyNumberFormat="1" applyFont="1" applyFill="1" applyAlignment="1">
      <alignment horizontal="left"/>
    </xf>
    <xf numFmtId="9" fontId="2" fillId="2" borderId="0" xfId="50" applyFont="1" applyFill="1" applyAlignment="1">
      <alignment/>
    </xf>
    <xf numFmtId="44" fontId="6" fillId="20" borderId="0" xfId="0" applyNumberFormat="1" applyFont="1" applyFill="1" applyAlignment="1">
      <alignment/>
    </xf>
    <xf numFmtId="44" fontId="9" fillId="20" borderId="0" xfId="0" applyNumberFormat="1" applyFont="1" applyFill="1" applyAlignment="1">
      <alignment/>
    </xf>
    <xf numFmtId="164" fontId="2" fillId="3" borderId="29" xfId="0" applyNumberFormat="1" applyFont="1" applyFill="1" applyBorder="1" applyAlignment="1" applyProtection="1">
      <alignment horizontal="center"/>
      <protection locked="0"/>
    </xf>
    <xf numFmtId="164" fontId="2" fillId="3" borderId="2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0</xdr:rowOff>
    </xdr:from>
    <xdr:to>
      <xdr:col>12</xdr:col>
      <xdr:colOff>19050</xdr:colOff>
      <xdr:row>3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0"/>
          <a:ext cx="2657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92" zoomScaleNormal="92" zoomScalePageLayoutView="125" workbookViewId="0" topLeftCell="A1">
      <pane ySplit="4" topLeftCell="BM5" activePane="bottomLeft" state="frozen"/>
      <selection pane="topLeft" activeCell="A1" sqref="A1"/>
      <selection pane="bottomLeft" activeCell="F6" sqref="F6"/>
    </sheetView>
  </sheetViews>
  <sheetFormatPr defaultColWidth="11.00390625" defaultRowHeight="15.75"/>
  <cols>
    <col min="1" max="1" width="7.00390625" style="0" customWidth="1"/>
    <col min="2" max="2" width="14.875" style="0" customWidth="1"/>
    <col min="3" max="3" width="13.00390625" style="0" customWidth="1"/>
    <col min="5" max="5" width="24.125" style="0" customWidth="1"/>
    <col min="6" max="6" width="25.00390625" style="0" customWidth="1"/>
    <col min="10" max="10" width="9.375" style="0" customWidth="1"/>
    <col min="11" max="11" width="23.375" style="0" customWidth="1"/>
    <col min="16" max="16" width="8.875" style="0" customWidth="1"/>
    <col min="17" max="17" width="11.50390625" style="0" customWidth="1"/>
  </cols>
  <sheetData>
    <row r="1" spans="1:16" ht="31.5">
      <c r="A1" s="45"/>
      <c r="B1" s="71">
        <v>2</v>
      </c>
      <c r="C1" s="71" t="s">
        <v>31</v>
      </c>
      <c r="D1" s="38"/>
      <c r="E1" s="37"/>
      <c r="F1" s="39"/>
      <c r="G1" s="72"/>
      <c r="H1" s="38"/>
      <c r="I1" s="38"/>
      <c r="J1" s="38"/>
      <c r="K1" s="45"/>
      <c r="L1" s="45"/>
      <c r="M1" s="45"/>
      <c r="N1" s="45"/>
      <c r="O1" s="45"/>
      <c r="P1" s="45"/>
    </row>
    <row r="2" spans="1:16" ht="31.5">
      <c r="A2" s="45"/>
      <c r="B2" s="39"/>
      <c r="C2" s="72" t="s">
        <v>0</v>
      </c>
      <c r="D2" s="38"/>
      <c r="E2" s="37"/>
      <c r="F2" s="39"/>
      <c r="G2" s="72"/>
      <c r="H2" s="38"/>
      <c r="I2" s="38"/>
      <c r="J2" s="38"/>
      <c r="K2" s="45"/>
      <c r="L2" s="45"/>
      <c r="M2" s="45"/>
      <c r="N2" s="45"/>
      <c r="O2" s="45"/>
      <c r="P2" s="45"/>
    </row>
    <row r="3" spans="1:16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24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 t="s">
        <v>34</v>
      </c>
      <c r="L4" s="45"/>
      <c r="M4" s="45"/>
      <c r="N4" s="45"/>
      <c r="O4" s="45"/>
      <c r="P4" s="45"/>
    </row>
    <row r="5" spans="1:16" ht="16.5" thickBot="1">
      <c r="A5" s="45"/>
      <c r="B5" s="45"/>
      <c r="C5" s="45"/>
      <c r="D5" s="45"/>
      <c r="E5" s="45"/>
      <c r="F5" s="45"/>
      <c r="G5" s="45"/>
      <c r="H5" s="49" t="s">
        <v>27</v>
      </c>
      <c r="I5" s="45"/>
      <c r="J5" s="45"/>
      <c r="K5" s="45"/>
      <c r="L5" s="45"/>
      <c r="M5" s="45"/>
      <c r="N5" s="45"/>
      <c r="O5" s="45"/>
      <c r="P5" s="45"/>
    </row>
    <row r="6" spans="1:16" ht="16.5" thickBot="1">
      <c r="A6" s="45"/>
      <c r="B6" s="43" t="s">
        <v>17</v>
      </c>
      <c r="C6" s="43"/>
      <c r="D6" s="43"/>
      <c r="E6" s="43"/>
      <c r="F6" s="77">
        <v>0</v>
      </c>
      <c r="G6" s="49"/>
      <c r="H6" s="51" t="s">
        <v>21</v>
      </c>
      <c r="I6" s="52">
        <f>F6*0.66</f>
        <v>0</v>
      </c>
      <c r="J6" s="45"/>
      <c r="K6" s="53"/>
      <c r="L6" s="45"/>
      <c r="M6" s="45"/>
      <c r="N6" s="48"/>
      <c r="O6" s="45"/>
      <c r="P6" s="45"/>
    </row>
    <row r="7" spans="1:16" ht="16.5" thickBot="1">
      <c r="A7" s="45"/>
      <c r="B7" s="43"/>
      <c r="C7" s="43"/>
      <c r="D7" s="43"/>
      <c r="E7" s="43"/>
      <c r="F7" s="43"/>
      <c r="G7" s="49"/>
      <c r="H7" s="51"/>
      <c r="I7" s="52"/>
      <c r="J7" s="45"/>
      <c r="K7" s="70" t="s">
        <v>22</v>
      </c>
      <c r="L7" s="45"/>
      <c r="M7" s="45"/>
      <c r="N7" s="48"/>
      <c r="O7" s="45"/>
      <c r="P7" s="45"/>
    </row>
    <row r="8" spans="1:16" ht="16.5" thickBot="1">
      <c r="A8" s="45"/>
      <c r="B8" s="43" t="s">
        <v>28</v>
      </c>
      <c r="C8" s="43"/>
      <c r="D8" s="43"/>
      <c r="E8" s="43"/>
      <c r="F8" s="77">
        <v>0</v>
      </c>
      <c r="G8" s="49"/>
      <c r="H8" s="51"/>
      <c r="I8" s="52"/>
      <c r="J8" s="45"/>
      <c r="K8" s="53"/>
      <c r="L8" s="45"/>
      <c r="M8" s="45"/>
      <c r="N8" s="48"/>
      <c r="O8" s="45"/>
      <c r="P8" s="45"/>
    </row>
    <row r="9" spans="1:16" ht="16.5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26.25" thickBot="1">
      <c r="A10" s="45"/>
      <c r="B10" s="41">
        <v>2018</v>
      </c>
      <c r="C10" s="2" t="s">
        <v>1</v>
      </c>
      <c r="D10" s="3"/>
      <c r="E10" s="4"/>
      <c r="F10" s="5" t="s">
        <v>2</v>
      </c>
      <c r="G10" s="6"/>
      <c r="H10" s="7"/>
      <c r="I10" s="8" t="s">
        <v>3</v>
      </c>
      <c r="J10" s="45"/>
      <c r="K10" s="45"/>
      <c r="L10" s="45"/>
      <c r="M10" s="45"/>
      <c r="N10" s="45"/>
      <c r="O10" s="45"/>
      <c r="P10" s="45"/>
    </row>
    <row r="11" spans="1:16" ht="16.5" thickBot="1">
      <c r="A11" s="45"/>
      <c r="B11" s="20"/>
      <c r="C11" s="9" t="s">
        <v>4</v>
      </c>
      <c r="D11" s="10" t="s">
        <v>5</v>
      </c>
      <c r="E11" s="11" t="s">
        <v>6</v>
      </c>
      <c r="F11" s="12" t="s">
        <v>7</v>
      </c>
      <c r="G11" s="13" t="s">
        <v>5</v>
      </c>
      <c r="H11" s="14" t="s">
        <v>16</v>
      </c>
      <c r="I11" s="21" t="s">
        <v>9</v>
      </c>
      <c r="J11" s="74">
        <f>IF(OR(E17&gt;H17,H17=0),100%,E17/H17)</f>
        <v>1</v>
      </c>
      <c r="K11" s="53" t="s">
        <v>26</v>
      </c>
      <c r="L11" s="37"/>
      <c r="M11" s="53"/>
      <c r="N11" s="53"/>
      <c r="O11" s="53"/>
      <c r="P11" s="37"/>
    </row>
    <row r="12" spans="1:16" ht="16.5" thickTop="1">
      <c r="A12" s="45"/>
      <c r="B12" s="20" t="s">
        <v>10</v>
      </c>
      <c r="C12" s="61">
        <f>F8</f>
        <v>0</v>
      </c>
      <c r="D12" s="22">
        <v>0.004</v>
      </c>
      <c r="E12" s="23">
        <f>C12*D12</f>
        <v>0</v>
      </c>
      <c r="F12" s="24">
        <f>F6*1.15*0.66</f>
        <v>0</v>
      </c>
      <c r="G12" s="25">
        <v>0.004</v>
      </c>
      <c r="H12" s="26">
        <f>F12*G12</f>
        <v>0</v>
      </c>
      <c r="I12" s="75">
        <f aca="true" t="shared" si="0" ref="I12:I17">H12-E12</f>
        <v>0</v>
      </c>
      <c r="J12" s="45"/>
      <c r="K12" s="45"/>
      <c r="L12" s="45"/>
      <c r="M12" s="45"/>
      <c r="N12" s="45"/>
      <c r="O12" s="45"/>
      <c r="P12" s="45"/>
    </row>
    <row r="13" spans="1:16" ht="15.75">
      <c r="A13" s="45"/>
      <c r="B13" s="20" t="s">
        <v>11</v>
      </c>
      <c r="C13" s="62">
        <f>C12</f>
        <v>0</v>
      </c>
      <c r="D13" s="63">
        <v>0</v>
      </c>
      <c r="E13" s="64">
        <f>C13*D13</f>
        <v>0</v>
      </c>
      <c r="F13" s="65">
        <f>F12</f>
        <v>0</v>
      </c>
      <c r="G13" s="66">
        <v>0.069</v>
      </c>
      <c r="H13" s="67">
        <f>F13*G13</f>
        <v>0</v>
      </c>
      <c r="I13" s="76">
        <f t="shared" si="0"/>
        <v>0</v>
      </c>
      <c r="J13" s="45"/>
      <c r="K13" s="45"/>
      <c r="L13" s="45"/>
      <c r="M13" s="45"/>
      <c r="N13" s="45"/>
      <c r="O13" s="45"/>
      <c r="P13" s="45"/>
    </row>
    <row r="14" spans="1:16" ht="15.75">
      <c r="A14" s="45"/>
      <c r="B14" s="20" t="s">
        <v>12</v>
      </c>
      <c r="C14" s="27">
        <f>C12*98.25%</f>
        <v>0</v>
      </c>
      <c r="D14" s="15">
        <v>0.092</v>
      </c>
      <c r="E14" s="28">
        <f>C14*D14</f>
        <v>0</v>
      </c>
      <c r="F14" s="29">
        <f>F12</f>
        <v>0</v>
      </c>
      <c r="G14" s="18">
        <v>0.092</v>
      </c>
      <c r="H14" s="30">
        <f>F14*G14</f>
        <v>0</v>
      </c>
      <c r="I14" s="75">
        <f t="shared" si="0"/>
        <v>0</v>
      </c>
      <c r="J14" s="45"/>
      <c r="K14" s="45"/>
      <c r="L14" s="45"/>
      <c r="M14" s="45"/>
      <c r="N14" s="45"/>
      <c r="O14" s="45"/>
      <c r="P14" s="45"/>
    </row>
    <row r="15" spans="1:16" ht="15.75">
      <c r="A15" s="45"/>
      <c r="B15" s="20" t="s">
        <v>13</v>
      </c>
      <c r="C15" s="27">
        <f>C14</f>
        <v>0</v>
      </c>
      <c r="D15" s="15">
        <v>0.005</v>
      </c>
      <c r="E15" s="28">
        <f>C15*D15</f>
        <v>0</v>
      </c>
      <c r="F15" s="29">
        <f>F12</f>
        <v>0</v>
      </c>
      <c r="G15" s="18">
        <v>0.005</v>
      </c>
      <c r="H15" s="30">
        <f>F15*G15</f>
        <v>0</v>
      </c>
      <c r="I15" s="75">
        <f t="shared" si="0"/>
        <v>0</v>
      </c>
      <c r="J15" s="45"/>
      <c r="K15" s="37"/>
      <c r="L15" s="54" t="s">
        <v>32</v>
      </c>
      <c r="M15" s="73">
        <f>H17-E17</f>
        <v>0</v>
      </c>
      <c r="N15" s="37"/>
      <c r="O15" s="37"/>
      <c r="P15" s="45"/>
    </row>
    <row r="16" spans="1:16" ht="15.75">
      <c r="A16" s="45"/>
      <c r="B16" s="20" t="s">
        <v>14</v>
      </c>
      <c r="C16" s="27">
        <f>C12</f>
        <v>0</v>
      </c>
      <c r="D16" s="15">
        <v>0.0035</v>
      </c>
      <c r="E16" s="28">
        <f>C16*D16</f>
        <v>0</v>
      </c>
      <c r="F16" s="29">
        <f>F12</f>
        <v>0</v>
      </c>
      <c r="G16" s="18">
        <v>0.0035</v>
      </c>
      <c r="H16" s="30">
        <f>F16*G16</f>
        <v>0</v>
      </c>
      <c r="I16" s="75">
        <f t="shared" si="0"/>
        <v>0</v>
      </c>
      <c r="J16" s="45"/>
      <c r="K16" s="54" t="s">
        <v>20</v>
      </c>
      <c r="L16" s="70">
        <f>IF(F12/1482&lt;4,F12/1482,4)</f>
        <v>0</v>
      </c>
      <c r="M16" s="53" t="s">
        <v>25</v>
      </c>
      <c r="N16" s="53"/>
      <c r="O16" s="53"/>
      <c r="P16" s="45"/>
    </row>
    <row r="17" spans="1:16" ht="15.75">
      <c r="A17" s="45"/>
      <c r="B17" s="19" t="s">
        <v>15</v>
      </c>
      <c r="C17" s="31"/>
      <c r="D17" s="32"/>
      <c r="E17" s="33">
        <f>SUM(E12:E16)</f>
        <v>0</v>
      </c>
      <c r="F17" s="46"/>
      <c r="G17" s="32">
        <f>SUM(G12:G16)</f>
        <v>0.17350000000000002</v>
      </c>
      <c r="H17" s="33">
        <f>SUM(H12:H16)</f>
        <v>0</v>
      </c>
      <c r="I17" s="34">
        <f t="shared" si="0"/>
        <v>0</v>
      </c>
      <c r="J17" s="45"/>
      <c r="K17" s="45"/>
      <c r="L17" s="45"/>
      <c r="M17" s="45"/>
      <c r="N17" s="45"/>
      <c r="O17" s="45"/>
      <c r="P17" s="45"/>
    </row>
    <row r="18" spans="1:16" ht="15.75">
      <c r="A18" s="45"/>
      <c r="B18" s="55"/>
      <c r="C18" s="56"/>
      <c r="D18" s="32"/>
      <c r="E18" s="35"/>
      <c r="F18" s="46"/>
      <c r="G18" s="46"/>
      <c r="H18" s="35"/>
      <c r="I18" s="57"/>
      <c r="J18" s="45"/>
      <c r="K18" s="45"/>
      <c r="L18" s="45"/>
      <c r="M18" s="45"/>
      <c r="N18" s="45"/>
      <c r="O18" s="45"/>
      <c r="P18" s="45"/>
    </row>
    <row r="19" spans="1:16" ht="15.75">
      <c r="A19" s="58"/>
      <c r="B19" s="58"/>
      <c r="C19" s="58"/>
      <c r="D19" s="59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16.5" thickBot="1">
      <c r="A20" s="45"/>
      <c r="B20" s="45"/>
      <c r="C20" s="45"/>
      <c r="D20" s="47"/>
      <c r="E20" s="45"/>
      <c r="F20" s="45"/>
      <c r="G20" s="45"/>
      <c r="H20" s="49" t="s">
        <v>27</v>
      </c>
      <c r="I20" s="45"/>
      <c r="J20" s="45"/>
      <c r="K20" s="45"/>
      <c r="L20" s="45"/>
      <c r="M20" s="45"/>
      <c r="N20" s="45"/>
      <c r="O20" s="45"/>
      <c r="P20" s="45"/>
    </row>
    <row r="21" spans="1:16" ht="16.5" thickBot="1">
      <c r="A21" s="45"/>
      <c r="B21" s="43" t="s">
        <v>18</v>
      </c>
      <c r="C21" s="43"/>
      <c r="D21" s="43"/>
      <c r="E21" s="43"/>
      <c r="F21" s="77">
        <v>0</v>
      </c>
      <c r="G21" s="49"/>
      <c r="H21" s="51" t="s">
        <v>21</v>
      </c>
      <c r="I21" s="52">
        <f>F21*0.66</f>
        <v>0</v>
      </c>
      <c r="J21" s="45"/>
      <c r="K21" s="53"/>
      <c r="L21" s="45"/>
      <c r="M21" s="45"/>
      <c r="N21" s="48"/>
      <c r="O21" s="45"/>
      <c r="P21" s="45"/>
    </row>
    <row r="22" spans="1:16" ht="16.5" thickBot="1">
      <c r="A22" s="45"/>
      <c r="B22" s="43"/>
      <c r="C22" s="43"/>
      <c r="D22" s="43"/>
      <c r="E22" s="43"/>
      <c r="F22" s="43"/>
      <c r="G22" s="49"/>
      <c r="H22" s="51"/>
      <c r="I22" s="52"/>
      <c r="J22" s="45"/>
      <c r="K22" s="70" t="s">
        <v>23</v>
      </c>
      <c r="L22" s="45"/>
      <c r="M22" s="45"/>
      <c r="N22" s="48"/>
      <c r="O22" s="45"/>
      <c r="P22" s="45"/>
    </row>
    <row r="23" spans="1:16" ht="16.5" thickBot="1">
      <c r="A23" s="45"/>
      <c r="B23" s="43" t="s">
        <v>29</v>
      </c>
      <c r="C23" s="43"/>
      <c r="D23" s="43"/>
      <c r="E23" s="43"/>
      <c r="F23" s="77">
        <v>0</v>
      </c>
      <c r="G23" s="49"/>
      <c r="H23" s="51"/>
      <c r="I23" s="52"/>
      <c r="J23" s="45"/>
      <c r="K23" s="53"/>
      <c r="L23" s="45"/>
      <c r="M23" s="45"/>
      <c r="N23" s="48"/>
      <c r="O23" s="45"/>
      <c r="P23" s="45"/>
    </row>
    <row r="24" spans="1:16" ht="16.5" thickBo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ht="26.25" thickBot="1">
      <c r="A25" s="45"/>
      <c r="B25" s="41">
        <v>2017</v>
      </c>
      <c r="C25" s="2" t="s">
        <v>1</v>
      </c>
      <c r="D25" s="3"/>
      <c r="E25" s="4"/>
      <c r="F25" s="5" t="s">
        <v>2</v>
      </c>
      <c r="G25" s="6"/>
      <c r="H25" s="7"/>
      <c r="I25" s="8" t="s">
        <v>3</v>
      </c>
      <c r="J25" s="45"/>
      <c r="K25" s="45"/>
      <c r="L25" s="45"/>
      <c r="M25" s="45"/>
      <c r="N25" s="45"/>
      <c r="O25" s="45"/>
      <c r="P25" s="45"/>
    </row>
    <row r="26" spans="1:16" ht="16.5" thickBot="1">
      <c r="A26" s="45"/>
      <c r="B26" s="20"/>
      <c r="C26" s="9" t="s">
        <v>4</v>
      </c>
      <c r="D26" s="10" t="s">
        <v>5</v>
      </c>
      <c r="E26" s="11" t="s">
        <v>6</v>
      </c>
      <c r="F26" s="12" t="s">
        <v>7</v>
      </c>
      <c r="G26" s="13" t="s">
        <v>5</v>
      </c>
      <c r="H26" s="14" t="s">
        <v>8</v>
      </c>
      <c r="I26" s="21" t="s">
        <v>9</v>
      </c>
      <c r="J26" s="74">
        <f>IF(OR(E32&gt;H32,H32=0),100%,E32/H32)</f>
        <v>1</v>
      </c>
      <c r="K26" s="53" t="s">
        <v>26</v>
      </c>
      <c r="L26" s="37"/>
      <c r="M26" s="53"/>
      <c r="N26" s="53"/>
      <c r="O26" s="53"/>
      <c r="P26" s="37"/>
    </row>
    <row r="27" spans="1:17" ht="16.5" thickTop="1">
      <c r="A27" s="45"/>
      <c r="B27" s="20" t="s">
        <v>33</v>
      </c>
      <c r="C27" s="27">
        <f>F23</f>
        <v>0</v>
      </c>
      <c r="D27" s="15">
        <v>0.0115</v>
      </c>
      <c r="E27" s="16">
        <f>C27*D27</f>
        <v>0</v>
      </c>
      <c r="F27" s="24">
        <f>F21*1.15*0.66</f>
        <v>0</v>
      </c>
      <c r="G27" s="18">
        <v>0.0115</v>
      </c>
      <c r="H27" s="30">
        <f>F27*G27</f>
        <v>0</v>
      </c>
      <c r="I27" s="75">
        <f aca="true" t="shared" si="1" ref="I27:I32">H27-E27</f>
        <v>0</v>
      </c>
      <c r="J27" s="45"/>
      <c r="K27" s="45"/>
      <c r="L27" s="45"/>
      <c r="M27" s="45"/>
      <c r="N27" s="45"/>
      <c r="O27" s="45"/>
      <c r="P27" s="45"/>
      <c r="Q27" s="1"/>
    </row>
    <row r="28" spans="1:16" ht="15.75">
      <c r="A28" s="45"/>
      <c r="B28" s="20" t="s">
        <v>11</v>
      </c>
      <c r="C28" s="62">
        <f>C27</f>
        <v>0</v>
      </c>
      <c r="D28" s="63">
        <v>0</v>
      </c>
      <c r="E28" s="68">
        <f>C28*D28</f>
        <v>0</v>
      </c>
      <c r="F28" s="69">
        <f>F27</f>
        <v>0</v>
      </c>
      <c r="G28" s="66">
        <v>0.069</v>
      </c>
      <c r="H28" s="67">
        <f>F28*G28</f>
        <v>0</v>
      </c>
      <c r="I28" s="76">
        <f t="shared" si="1"/>
        <v>0</v>
      </c>
      <c r="J28" s="45"/>
      <c r="K28" s="45"/>
      <c r="L28" s="45"/>
      <c r="M28" s="45"/>
      <c r="N28" s="45"/>
      <c r="O28" s="45"/>
      <c r="P28" s="45"/>
    </row>
    <row r="29" spans="1:16" ht="15.75">
      <c r="A29" s="45"/>
      <c r="B29" s="20" t="s">
        <v>12</v>
      </c>
      <c r="C29" s="27">
        <f>C27*98.25%</f>
        <v>0</v>
      </c>
      <c r="D29" s="15">
        <v>0.075</v>
      </c>
      <c r="E29" s="16">
        <f>C29*D29</f>
        <v>0</v>
      </c>
      <c r="F29" s="17">
        <f>F27</f>
        <v>0</v>
      </c>
      <c r="G29" s="18">
        <v>0.075</v>
      </c>
      <c r="H29" s="30">
        <f>F29*G29</f>
        <v>0</v>
      </c>
      <c r="I29" s="75">
        <f t="shared" si="1"/>
        <v>0</v>
      </c>
      <c r="J29" s="45"/>
      <c r="K29" s="45"/>
      <c r="L29" s="45"/>
      <c r="M29" s="45"/>
      <c r="N29" s="45"/>
      <c r="O29" s="45"/>
      <c r="P29" s="45"/>
    </row>
    <row r="30" spans="1:16" ht="15.75">
      <c r="A30" s="45"/>
      <c r="B30" s="20" t="s">
        <v>13</v>
      </c>
      <c r="C30" s="27">
        <f>C29</f>
        <v>0</v>
      </c>
      <c r="D30" s="15">
        <v>0.005</v>
      </c>
      <c r="E30" s="16">
        <f>C30*D30</f>
        <v>0</v>
      </c>
      <c r="F30" s="17">
        <f>F27</f>
        <v>0</v>
      </c>
      <c r="G30" s="18">
        <v>0.005</v>
      </c>
      <c r="H30" s="30">
        <f>F30*G30</f>
        <v>0</v>
      </c>
      <c r="I30" s="75">
        <f t="shared" si="1"/>
        <v>0</v>
      </c>
      <c r="J30" s="45"/>
      <c r="K30" s="37"/>
      <c r="L30" s="54" t="s">
        <v>32</v>
      </c>
      <c r="M30" s="73">
        <f>H32-E32</f>
        <v>0</v>
      </c>
      <c r="N30" s="37"/>
      <c r="O30" s="37"/>
      <c r="P30" s="45"/>
    </row>
    <row r="31" spans="1:16" ht="15.75">
      <c r="A31" s="45"/>
      <c r="B31" s="20" t="s">
        <v>14</v>
      </c>
      <c r="C31" s="27">
        <f>C27</f>
        <v>0</v>
      </c>
      <c r="D31" s="15">
        <v>0.0035</v>
      </c>
      <c r="E31" s="16">
        <f>C31*D31</f>
        <v>0</v>
      </c>
      <c r="F31" s="17">
        <f>F27</f>
        <v>0</v>
      </c>
      <c r="G31" s="18">
        <v>0.0035</v>
      </c>
      <c r="H31" s="30">
        <f>F31*G31</f>
        <v>0</v>
      </c>
      <c r="I31" s="75">
        <f t="shared" si="1"/>
        <v>0</v>
      </c>
      <c r="J31" s="45"/>
      <c r="K31" s="54" t="s">
        <v>20</v>
      </c>
      <c r="L31" s="70">
        <f>IF(F27/1464&lt;4,F27/1464,4)</f>
        <v>0</v>
      </c>
      <c r="M31" s="53" t="s">
        <v>25</v>
      </c>
      <c r="N31" s="53"/>
      <c r="O31" s="53"/>
      <c r="P31" s="49"/>
    </row>
    <row r="32" spans="1:16" ht="15.75">
      <c r="A32" s="45"/>
      <c r="B32" s="19" t="s">
        <v>15</v>
      </c>
      <c r="C32" s="31"/>
      <c r="D32" s="32"/>
      <c r="E32" s="35">
        <f>SUM(E27:E31)</f>
        <v>0</v>
      </c>
      <c r="F32" s="36"/>
      <c r="G32" s="40">
        <f>SUM(G27:G31)</f>
        <v>0.164</v>
      </c>
      <c r="H32" s="33">
        <f>SUM(H27:H31)</f>
        <v>0</v>
      </c>
      <c r="I32" s="34">
        <f t="shared" si="1"/>
        <v>0</v>
      </c>
      <c r="J32" s="45"/>
      <c r="K32" s="45"/>
      <c r="L32" s="45"/>
      <c r="M32" s="45"/>
      <c r="N32" s="45"/>
      <c r="O32" s="45"/>
      <c r="P32" s="45"/>
    </row>
    <row r="33" spans="1:16" ht="15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5.75">
      <c r="A34" s="58"/>
      <c r="B34" s="58"/>
      <c r="C34" s="58"/>
      <c r="D34" s="59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ht="16.5" thickBot="1">
      <c r="A35" s="45"/>
      <c r="B35" s="45"/>
      <c r="C35" s="45"/>
      <c r="D35" s="45"/>
      <c r="E35" s="45"/>
      <c r="F35" s="45"/>
      <c r="G35" s="45"/>
      <c r="H35" s="49" t="s">
        <v>27</v>
      </c>
      <c r="I35" s="45"/>
      <c r="J35" s="45"/>
      <c r="K35" s="45"/>
      <c r="L35" s="45"/>
      <c r="M35" s="45"/>
      <c r="N35" s="45"/>
      <c r="O35" s="45"/>
      <c r="P35" s="45"/>
    </row>
    <row r="36" spans="1:16" ht="16.5" thickBot="1">
      <c r="A36" s="45"/>
      <c r="B36" s="44" t="s">
        <v>19</v>
      </c>
      <c r="C36" s="44"/>
      <c r="D36" s="44"/>
      <c r="E36" s="44"/>
      <c r="F36" s="78">
        <v>0</v>
      </c>
      <c r="G36" s="49"/>
      <c r="H36" s="51" t="s">
        <v>21</v>
      </c>
      <c r="I36" s="52">
        <f>F36*0.66</f>
        <v>0</v>
      </c>
      <c r="J36" s="45"/>
      <c r="K36" s="53"/>
      <c r="L36" s="45"/>
      <c r="M36" s="45"/>
      <c r="N36" s="48"/>
      <c r="O36" s="45"/>
      <c r="P36" s="45"/>
    </row>
    <row r="37" spans="1:16" ht="16.5" thickBot="1">
      <c r="A37" s="45"/>
      <c r="B37" s="43"/>
      <c r="C37" s="43"/>
      <c r="D37" s="43"/>
      <c r="E37" s="43"/>
      <c r="F37" s="43"/>
      <c r="G37" s="49"/>
      <c r="H37" s="51"/>
      <c r="I37" s="52"/>
      <c r="J37" s="45"/>
      <c r="K37" s="70" t="s">
        <v>24</v>
      </c>
      <c r="L37" s="45"/>
      <c r="M37" s="45"/>
      <c r="N37" s="48"/>
      <c r="O37" s="45"/>
      <c r="P37" s="45"/>
    </row>
    <row r="38" spans="1:16" ht="16.5" thickBot="1">
      <c r="A38" s="45"/>
      <c r="B38" s="43" t="s">
        <v>30</v>
      </c>
      <c r="C38" s="43"/>
      <c r="D38" s="43"/>
      <c r="E38" s="43"/>
      <c r="F38" s="77">
        <v>0</v>
      </c>
      <c r="G38" s="49"/>
      <c r="H38" s="51"/>
      <c r="I38" s="52"/>
      <c r="J38" s="45"/>
      <c r="K38" s="53"/>
      <c r="L38" s="45"/>
      <c r="M38" s="45"/>
      <c r="N38" s="48"/>
      <c r="O38" s="45"/>
      <c r="P38" s="45"/>
    </row>
    <row r="39" spans="1:16" ht="16.5" thickBo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24" thickBot="1">
      <c r="A40" s="45"/>
      <c r="B40" s="42">
        <v>2016</v>
      </c>
      <c r="C40" s="2" t="s">
        <v>1</v>
      </c>
      <c r="D40" s="3"/>
      <c r="E40" s="4"/>
      <c r="F40" s="5" t="s">
        <v>2</v>
      </c>
      <c r="G40" s="6"/>
      <c r="H40" s="7"/>
      <c r="I40" s="8" t="s">
        <v>3</v>
      </c>
      <c r="J40" s="45"/>
      <c r="K40" s="50"/>
      <c r="L40" s="60"/>
      <c r="M40" s="45"/>
      <c r="N40" s="45"/>
      <c r="O40" s="45"/>
      <c r="P40" s="45"/>
    </row>
    <row r="41" spans="1:16" ht="16.5" thickBot="1">
      <c r="A41" s="45"/>
      <c r="B41" s="20"/>
      <c r="C41" s="9" t="s">
        <v>4</v>
      </c>
      <c r="D41" s="10" t="s">
        <v>5</v>
      </c>
      <c r="E41" s="11" t="s">
        <v>6</v>
      </c>
      <c r="F41" s="12" t="s">
        <v>7</v>
      </c>
      <c r="G41" s="13" t="s">
        <v>5</v>
      </c>
      <c r="H41" s="14" t="s">
        <v>8</v>
      </c>
      <c r="I41" s="8" t="s">
        <v>9</v>
      </c>
      <c r="J41" s="74">
        <f>IF(OR(E47&gt;H47,H47=0),100%,E47/H47)</f>
        <v>1</v>
      </c>
      <c r="K41" s="53" t="s">
        <v>26</v>
      </c>
      <c r="L41" s="37"/>
      <c r="M41" s="53"/>
      <c r="N41" s="53"/>
      <c r="O41" s="53"/>
      <c r="P41" s="37"/>
    </row>
    <row r="42" spans="1:16" ht="16.5" thickTop="1">
      <c r="A42" s="45"/>
      <c r="B42" s="20" t="s">
        <v>33</v>
      </c>
      <c r="C42" s="27">
        <f>F38</f>
        <v>0</v>
      </c>
      <c r="D42" s="15">
        <v>0.011</v>
      </c>
      <c r="E42" s="16">
        <f>C42*D42</f>
        <v>0</v>
      </c>
      <c r="F42" s="24">
        <f>F36*1.15*0.66</f>
        <v>0</v>
      </c>
      <c r="G42" s="18">
        <v>0.011</v>
      </c>
      <c r="H42" s="30">
        <f>F42*G42</f>
        <v>0</v>
      </c>
      <c r="I42" s="75">
        <f aca="true" t="shared" si="2" ref="I42:I47">H42-E42</f>
        <v>0</v>
      </c>
      <c r="J42" s="45"/>
      <c r="K42" s="50"/>
      <c r="L42" s="60"/>
      <c r="M42" s="45"/>
      <c r="N42" s="45"/>
      <c r="O42" s="45"/>
      <c r="P42" s="45"/>
    </row>
    <row r="43" spans="1:16" ht="15.75">
      <c r="A43" s="45"/>
      <c r="B43" s="20" t="s">
        <v>11</v>
      </c>
      <c r="C43" s="62">
        <f>C42</f>
        <v>0</v>
      </c>
      <c r="D43" s="63">
        <v>0</v>
      </c>
      <c r="E43" s="68">
        <f>C43*D43</f>
        <v>0</v>
      </c>
      <c r="F43" s="69">
        <f>F42</f>
        <v>0</v>
      </c>
      <c r="G43" s="66">
        <v>0.069</v>
      </c>
      <c r="H43" s="67">
        <f>F43*G43</f>
        <v>0</v>
      </c>
      <c r="I43" s="76">
        <f t="shared" si="2"/>
        <v>0</v>
      </c>
      <c r="J43" s="45"/>
      <c r="K43" s="50"/>
      <c r="L43" s="60"/>
      <c r="M43" s="45"/>
      <c r="N43" s="45"/>
      <c r="O43" s="45"/>
      <c r="P43" s="45"/>
    </row>
    <row r="44" spans="1:16" ht="15.75">
      <c r="A44" s="45"/>
      <c r="B44" s="20" t="s">
        <v>12</v>
      </c>
      <c r="C44" s="27">
        <f>C42*98.25%</f>
        <v>0</v>
      </c>
      <c r="D44" s="15">
        <v>0.075</v>
      </c>
      <c r="E44" s="16">
        <f>C44*D44</f>
        <v>0</v>
      </c>
      <c r="F44" s="17">
        <f>F42</f>
        <v>0</v>
      </c>
      <c r="G44" s="18">
        <v>0.075</v>
      </c>
      <c r="H44" s="30">
        <f>F44*G44</f>
        <v>0</v>
      </c>
      <c r="I44" s="75">
        <f t="shared" si="2"/>
        <v>0</v>
      </c>
      <c r="J44" s="45"/>
      <c r="K44" s="50"/>
      <c r="L44" s="60"/>
      <c r="M44" s="45"/>
      <c r="N44" s="45"/>
      <c r="O44" s="45"/>
      <c r="P44" s="45"/>
    </row>
    <row r="45" spans="1:16" ht="15.75">
      <c r="A45" s="45"/>
      <c r="B45" s="20" t="s">
        <v>13</v>
      </c>
      <c r="C45" s="27">
        <f>C44</f>
        <v>0</v>
      </c>
      <c r="D45" s="15">
        <v>0.005</v>
      </c>
      <c r="E45" s="16">
        <f>C45*D45</f>
        <v>0</v>
      </c>
      <c r="F45" s="17">
        <f>F42</f>
        <v>0</v>
      </c>
      <c r="G45" s="18">
        <v>0.005</v>
      </c>
      <c r="H45" s="30">
        <f>F45*G45</f>
        <v>0</v>
      </c>
      <c r="I45" s="75">
        <f t="shared" si="2"/>
        <v>0</v>
      </c>
      <c r="J45" s="45"/>
      <c r="K45" s="37"/>
      <c r="L45" s="54" t="s">
        <v>32</v>
      </c>
      <c r="M45" s="73">
        <f>H47-E47</f>
        <v>0</v>
      </c>
      <c r="N45" s="37"/>
      <c r="O45" s="37"/>
      <c r="P45" s="45"/>
    </row>
    <row r="46" spans="1:16" ht="15.75">
      <c r="A46" s="45"/>
      <c r="B46" s="20" t="s">
        <v>14</v>
      </c>
      <c r="C46" s="27">
        <f>C42</f>
        <v>0</v>
      </c>
      <c r="D46" s="15">
        <v>0.0035</v>
      </c>
      <c r="E46" s="16">
        <f>C46*D46</f>
        <v>0</v>
      </c>
      <c r="F46" s="17">
        <f>F42</f>
        <v>0</v>
      </c>
      <c r="G46" s="18">
        <v>0.0035</v>
      </c>
      <c r="H46" s="30">
        <f>F46*G46</f>
        <v>0</v>
      </c>
      <c r="I46" s="75">
        <f t="shared" si="2"/>
        <v>0</v>
      </c>
      <c r="J46" s="45"/>
      <c r="K46" s="54" t="s">
        <v>20</v>
      </c>
      <c r="L46" s="70">
        <f>IF(F42/1450.5&lt;4,F42/1450.5,4)</f>
        <v>0</v>
      </c>
      <c r="M46" s="53" t="s">
        <v>25</v>
      </c>
      <c r="N46" s="53"/>
      <c r="O46" s="53"/>
      <c r="P46" s="49"/>
    </row>
    <row r="47" spans="1:16" ht="15.75">
      <c r="A47" s="45"/>
      <c r="B47" s="19" t="s">
        <v>15</v>
      </c>
      <c r="C47" s="31"/>
      <c r="D47" s="32"/>
      <c r="E47" s="35">
        <f>SUM(E42:E46)</f>
        <v>0</v>
      </c>
      <c r="F47" s="36"/>
      <c r="G47" s="40">
        <f>SUM(G42:G46)</f>
        <v>0.1635</v>
      </c>
      <c r="H47" s="33">
        <f>SUM(H42:H46)</f>
        <v>0</v>
      </c>
      <c r="I47" s="34">
        <f t="shared" si="2"/>
        <v>0</v>
      </c>
      <c r="J47" s="45"/>
      <c r="K47" s="45"/>
      <c r="L47" s="45"/>
      <c r="M47" s="45"/>
      <c r="N47" s="45"/>
      <c r="O47" s="45"/>
      <c r="P47" s="45"/>
    </row>
    <row r="48" spans="1:16" ht="15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5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15.75">
      <c r="A50" s="58"/>
      <c r="B50" s="58"/>
      <c r="C50" s="58"/>
      <c r="D50" s="59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</sheetData>
  <sheetProtection password="E066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Katerine Louineau</dc:creator>
  <cp:keywords/>
  <dc:description/>
  <cp:lastModifiedBy>FDe</cp:lastModifiedBy>
  <dcterms:created xsi:type="dcterms:W3CDTF">2019-06-23T12:55:51Z</dcterms:created>
  <dcterms:modified xsi:type="dcterms:W3CDTF">2019-07-09T19:40:50Z</dcterms:modified>
  <cp:category/>
  <cp:version/>
  <cp:contentType/>
  <cp:contentStatus/>
</cp:coreProperties>
</file>