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2760" windowWidth="24240" windowHeight="13740" tabRatio="500" activeTab="0"/>
  </bookViews>
  <sheets>
    <sheet name="régularisation micro-BNC" sheetId="1" r:id="rId1"/>
  </sheets>
  <definedNames/>
  <calcPr fullCalcOnLoad="1"/>
</workbook>
</file>

<file path=xl/sharedStrings.xml><?xml version="1.0" encoding="utf-8"?>
<sst xmlns="http://schemas.openxmlformats.org/spreadsheetml/2006/main" count="87" uniqueCount="37">
  <si>
    <t>cotisations précomptées</t>
  </si>
  <si>
    <t>DIFFÉRENCE</t>
  </si>
  <si>
    <t>base = recettes</t>
  </si>
  <si>
    <t>taux</t>
  </si>
  <si>
    <t>montant (1)</t>
  </si>
  <si>
    <t>montant (2)</t>
  </si>
  <si>
    <t>(2) - (1)</t>
  </si>
  <si>
    <t>Cot. Vieil. D.</t>
  </si>
  <si>
    <t>Cot. Vieil. P.</t>
  </si>
  <si>
    <t>CSG</t>
  </si>
  <si>
    <t>CRDS</t>
  </si>
  <si>
    <t>CFP</t>
  </si>
  <si>
    <t>TOTAL</t>
  </si>
  <si>
    <t>montant(2)</t>
  </si>
  <si>
    <t>NOTEZ LE MONTANT DE VOS RECETTES 2018 —&gt;</t>
  </si>
  <si>
    <t>NOTEZ LE MONTANT DE VOS RECETTES 2017 —&gt;</t>
  </si>
  <si>
    <t>NOTEZ LE MONTANT DE VOS RECETTES 2016 —&gt;</t>
  </si>
  <si>
    <t>pour valider</t>
  </si>
  <si>
    <t>RÉGULARISATION 2018</t>
  </si>
  <si>
    <t xml:space="preserve">RÉGULARISATION 2017 </t>
  </si>
  <si>
    <t>RÉGULARISATION 2016</t>
  </si>
  <si>
    <t>trimestres vieillesse de base</t>
  </si>
  <si>
    <t>de ce que vous auriez du normalement régler a déjà été versé</t>
  </si>
  <si>
    <t>fiscalement</t>
  </si>
  <si>
    <t>NOTEZ LE MONTANT DE VOS DÉPENSES 2018 —&gt;</t>
  </si>
  <si>
    <t>(le taux des frais pro sur recettes est variable)</t>
  </si>
  <si>
    <t>coefficient =</t>
  </si>
  <si>
    <t>base = recettes x coef x 1,15</t>
  </si>
  <si>
    <t>VOTRE TAUX DE FRAIS PROFESSIONNELS EST DE —&gt;</t>
  </si>
  <si>
    <t>cotisations dûes en BNC</t>
  </si>
  <si>
    <t>BNC RÉEL  &amp; RECETTES PRÉCOMPTÉES SEULEMENT EN PARTIE</t>
  </si>
  <si>
    <r>
      <t xml:space="preserve">NOTEZ LE MONTANT DE VOS </t>
    </r>
    <r>
      <rPr>
        <b/>
        <sz val="12"/>
        <color indexed="10"/>
        <rFont val="Calibri"/>
        <family val="0"/>
      </rPr>
      <t>RECETTES PRÉCOMPTÉES</t>
    </r>
    <r>
      <rPr>
        <b/>
        <sz val="12"/>
        <color indexed="8"/>
        <rFont val="Calibri"/>
        <family val="2"/>
      </rPr>
      <t xml:space="preserve"> 2018 —&gt;</t>
    </r>
  </si>
  <si>
    <r>
      <t xml:space="preserve">NOTEZ LE MONTANT DE VOS </t>
    </r>
    <r>
      <rPr>
        <b/>
        <sz val="12"/>
        <color indexed="10"/>
        <rFont val="Calibri"/>
        <family val="0"/>
      </rPr>
      <t>RECETTES PRÉCOMPTÉES</t>
    </r>
    <r>
      <rPr>
        <b/>
        <sz val="12"/>
        <color indexed="8"/>
        <rFont val="Calibri"/>
        <family val="2"/>
      </rPr>
      <t xml:space="preserve"> 2017 —&gt;</t>
    </r>
  </si>
  <si>
    <r>
      <t xml:space="preserve">NOTEZ LE MONTANT DE VOS </t>
    </r>
    <r>
      <rPr>
        <b/>
        <sz val="12"/>
        <color indexed="10"/>
        <rFont val="Calibri"/>
        <family val="0"/>
      </rPr>
      <t>RECETTES PRÉCOMPTÉES</t>
    </r>
    <r>
      <rPr>
        <b/>
        <sz val="12"/>
        <color indexed="8"/>
        <rFont val="Calibri"/>
        <family val="2"/>
      </rPr>
      <t xml:space="preserve"> 2016 —&gt;</t>
    </r>
  </si>
  <si>
    <t xml:space="preserve">VOTRE BNC est </t>
  </si>
  <si>
    <r>
      <t>RESTE DU (</t>
    </r>
    <r>
      <rPr>
        <b/>
        <sz val="12"/>
        <color indexed="10"/>
        <rFont val="Calibri"/>
        <family val="0"/>
      </rPr>
      <t>en rouge par l'Agessa</t>
    </r>
    <r>
      <rPr>
        <b/>
        <sz val="12"/>
        <color indexed="8"/>
        <rFont val="Calibri"/>
        <family val="2"/>
      </rPr>
      <t xml:space="preserve">, </t>
    </r>
    <r>
      <rPr>
        <b/>
        <sz val="12"/>
        <color indexed="12"/>
        <rFont val="Calibri"/>
        <family val="0"/>
      </rPr>
      <t>en bleu par vous</t>
    </r>
    <r>
      <rPr>
        <b/>
        <sz val="12"/>
        <color indexed="8"/>
        <rFont val="Calibri"/>
        <family val="2"/>
      </rPr>
      <t>)</t>
    </r>
  </si>
  <si>
    <t xml:space="preserve">TDR KL – CAAP – Comité Pluridisciplinaire des Artistes-Auteurs·trices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</si>
</sst>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</numFmts>
  <fonts count="32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0"/>
    </font>
    <font>
      <b/>
      <sz val="12"/>
      <name val="Calibri"/>
      <family val="0"/>
    </font>
    <font>
      <sz val="12"/>
      <color indexed="8"/>
      <name val="Arial Narrow"/>
      <family val="0"/>
    </font>
    <font>
      <sz val="12"/>
      <name val="Calibri"/>
      <family val="0"/>
    </font>
    <font>
      <b/>
      <sz val="12"/>
      <color indexed="10"/>
      <name val="Arial Narrow"/>
      <family val="0"/>
    </font>
    <font>
      <sz val="12"/>
      <name val="Arial Narrow"/>
      <family val="0"/>
    </font>
    <font>
      <b/>
      <sz val="12"/>
      <color indexed="12"/>
      <name val="Calibri"/>
      <family val="0"/>
    </font>
    <font>
      <sz val="24"/>
      <color indexed="8"/>
      <name val="Calibri"/>
      <family val="0"/>
    </font>
    <font>
      <b/>
      <sz val="24"/>
      <color indexed="8"/>
      <name val="Calibri"/>
      <family val="0"/>
    </font>
    <font>
      <b/>
      <sz val="20"/>
      <color indexed="8"/>
      <name val="Arial Narrow"/>
      <family val="0"/>
    </font>
    <font>
      <b/>
      <sz val="18"/>
      <color indexed="8"/>
      <name val="Arial Narrow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20" borderId="4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3" borderId="9" applyNumberFormat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11" borderId="10" xfId="0" applyFont="1" applyFill="1" applyBorder="1" applyAlignment="1">
      <alignment horizontal="left"/>
    </xf>
    <xf numFmtId="0" fontId="3" fillId="11" borderId="11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20" borderId="0" xfId="0" applyFont="1" applyFill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0" fontId="5" fillId="11" borderId="17" xfId="0" applyNumberFormat="1" applyFont="1" applyFill="1" applyBorder="1" applyAlignment="1">
      <alignment horizontal="center"/>
    </xf>
    <xf numFmtId="164" fontId="5" fillId="11" borderId="17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10" fontId="5" fillId="4" borderId="17" xfId="0" applyNumberFormat="1" applyFont="1" applyFill="1" applyBorder="1" applyAlignment="1">
      <alignment horizontal="center"/>
    </xf>
    <xf numFmtId="0" fontId="7" fillId="2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164" fontId="4" fillId="20" borderId="0" xfId="0" applyNumberFormat="1" applyFont="1" applyFill="1" applyAlignment="1">
      <alignment horizontal="center"/>
    </xf>
    <xf numFmtId="10" fontId="5" fillId="11" borderId="20" xfId="0" applyNumberFormat="1" applyFont="1" applyFill="1" applyBorder="1" applyAlignment="1">
      <alignment horizontal="center"/>
    </xf>
    <xf numFmtId="164" fontId="5" fillId="11" borderId="21" xfId="0" applyNumberFormat="1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10" fontId="5" fillId="4" borderId="20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164" fontId="5" fillId="11" borderId="23" xfId="0" applyNumberFormat="1" applyFont="1" applyFill="1" applyBorder="1" applyAlignment="1">
      <alignment horizontal="center"/>
    </xf>
    <xf numFmtId="164" fontId="5" fillId="11" borderId="24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/>
    </xf>
    <xf numFmtId="10" fontId="5" fillId="20" borderId="0" xfId="0" applyNumberFormat="1" applyFont="1" applyFill="1" applyBorder="1" applyAlignment="1">
      <alignment horizontal="center"/>
    </xf>
    <xf numFmtId="164" fontId="7" fillId="20" borderId="27" xfId="0" applyNumberFormat="1" applyFont="1" applyFill="1" applyBorder="1" applyAlignment="1">
      <alignment horizontal="center"/>
    </xf>
    <xf numFmtId="164" fontId="9" fillId="20" borderId="18" xfId="0" applyNumberFormat="1" applyFont="1" applyFill="1" applyBorder="1" applyAlignment="1">
      <alignment/>
    </xf>
    <xf numFmtId="164" fontId="7" fillId="20" borderId="0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0" fontId="8" fillId="2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0" borderId="0" xfId="0" applyFill="1" applyAlignment="1">
      <alignment/>
    </xf>
    <xf numFmtId="0" fontId="3" fillId="20" borderId="0" xfId="0" applyFont="1" applyFill="1" applyBorder="1" applyAlignment="1">
      <alignment horizontal="center"/>
    </xf>
    <xf numFmtId="10" fontId="0" fillId="20" borderId="0" xfId="0" applyNumberFormat="1" applyFill="1" applyAlignment="1">
      <alignment/>
    </xf>
    <xf numFmtId="164" fontId="0" fillId="20" borderId="0" xfId="0" applyNumberFormat="1" applyFill="1" applyAlignment="1">
      <alignment/>
    </xf>
    <xf numFmtId="0" fontId="2" fillId="20" borderId="0" xfId="0" applyFont="1" applyFill="1" applyAlignment="1">
      <alignment/>
    </xf>
    <xf numFmtId="0" fontId="0" fillId="20" borderId="0" xfId="0" applyFill="1" applyAlignment="1">
      <alignment horizontal="right"/>
    </xf>
    <xf numFmtId="0" fontId="2" fillId="20" borderId="0" xfId="0" applyFont="1" applyFill="1" applyAlignment="1">
      <alignment horizontal="right"/>
    </xf>
    <xf numFmtId="164" fontId="2" fillId="20" borderId="0" xfId="0" applyNumberFormat="1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7" fillId="20" borderId="0" xfId="0" applyFont="1" applyFill="1" applyBorder="1" applyAlignment="1">
      <alignment/>
    </xf>
    <xf numFmtId="0" fontId="5" fillId="20" borderId="0" xfId="0" applyFont="1" applyFill="1" applyBorder="1" applyAlignment="1">
      <alignment horizontal="center"/>
    </xf>
    <xf numFmtId="164" fontId="9" fillId="20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10" fontId="0" fillId="25" borderId="0" xfId="0" applyNumberFormat="1" applyFill="1" applyAlignment="1">
      <alignment/>
    </xf>
    <xf numFmtId="0" fontId="0" fillId="20" borderId="0" xfId="0" applyFill="1" applyAlignment="1">
      <alignment horizontal="center"/>
    </xf>
    <xf numFmtId="164" fontId="5" fillId="11" borderId="28" xfId="0" applyNumberFormat="1" applyFont="1" applyFill="1" applyBorder="1" applyAlignment="1">
      <alignment horizontal="center"/>
    </xf>
    <xf numFmtId="164" fontId="3" fillId="11" borderId="23" xfId="0" applyNumberFormat="1" applyFont="1" applyFill="1" applyBorder="1" applyAlignment="1">
      <alignment horizontal="center"/>
    </xf>
    <xf numFmtId="10" fontId="3" fillId="11" borderId="17" xfId="0" applyNumberFormat="1" applyFont="1" applyFill="1" applyBorder="1" applyAlignment="1">
      <alignment horizontal="center"/>
    </xf>
    <xf numFmtId="164" fontId="3" fillId="11" borderId="24" xfId="0" applyNumberFormat="1" applyFont="1" applyFill="1" applyBorder="1" applyAlignment="1">
      <alignment horizontal="center"/>
    </xf>
    <xf numFmtId="164" fontId="3" fillId="4" borderId="25" xfId="0" applyNumberFormat="1" applyFont="1" applyFill="1" applyBorder="1" applyAlignment="1">
      <alignment horizontal="center"/>
    </xf>
    <xf numFmtId="10" fontId="3" fillId="4" borderId="17" xfId="0" applyNumberFormat="1" applyFon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164" fontId="3" fillId="11" borderId="17" xfId="0" applyNumberFormat="1" applyFont="1" applyFill="1" applyBorder="1" applyAlignment="1">
      <alignment horizontal="center"/>
    </xf>
    <xf numFmtId="164" fontId="3" fillId="4" borderId="17" xfId="0" applyNumberFormat="1" applyFont="1" applyFill="1" applyBorder="1" applyAlignment="1">
      <alignment horizontal="center"/>
    </xf>
    <xf numFmtId="0" fontId="11" fillId="26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2" fillId="20" borderId="0" xfId="0" applyFont="1" applyFill="1" applyAlignment="1">
      <alignment horizontal="left"/>
    </xf>
    <xf numFmtId="10" fontId="2" fillId="20" borderId="0" xfId="50" applyNumberFormat="1" applyFont="1" applyFill="1" applyAlignment="1">
      <alignment horizontal="left"/>
    </xf>
    <xf numFmtId="10" fontId="2" fillId="20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horizontal="left"/>
    </xf>
    <xf numFmtId="0" fontId="0" fillId="20" borderId="0" xfId="0" applyNumberForma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10" fontId="0" fillId="20" borderId="0" xfId="50" applyNumberFormat="1" applyFont="1" applyFill="1" applyAlignment="1">
      <alignment/>
    </xf>
    <xf numFmtId="164" fontId="14" fillId="20" borderId="0" xfId="0" applyNumberFormat="1" applyFont="1" applyFill="1" applyAlignment="1">
      <alignment horizontal="left"/>
    </xf>
    <xf numFmtId="9" fontId="2" fillId="2" borderId="0" xfId="50" applyFont="1" applyFill="1" applyAlignment="1">
      <alignment/>
    </xf>
    <xf numFmtId="44" fontId="6" fillId="20" borderId="0" xfId="0" applyNumberFormat="1" applyFont="1" applyFill="1" applyAlignment="1">
      <alignment/>
    </xf>
    <xf numFmtId="44" fontId="9" fillId="20" borderId="0" xfId="0" applyNumberFormat="1" applyFont="1" applyFill="1" applyAlignment="1">
      <alignment/>
    </xf>
    <xf numFmtId="164" fontId="15" fillId="20" borderId="0" xfId="0" applyNumberFormat="1" applyFont="1" applyFill="1" applyAlignment="1">
      <alignment horizontal="center"/>
    </xf>
    <xf numFmtId="164" fontId="2" fillId="3" borderId="29" xfId="0" applyNumberFormat="1" applyFont="1" applyFill="1" applyBorder="1" applyAlignment="1" applyProtection="1">
      <alignment horizontal="center"/>
      <protection locked="0"/>
    </xf>
    <xf numFmtId="164" fontId="2" fillId="3" borderId="2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0</xdr:rowOff>
    </xdr:from>
    <xdr:to>
      <xdr:col>11</xdr:col>
      <xdr:colOff>190500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0"/>
          <a:ext cx="2638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92" zoomScaleNormal="92" zoomScalePageLayoutView="125" workbookViewId="0" topLeftCell="A1">
      <pane ySplit="4" topLeftCell="BM5" activePane="bottomLeft" state="frozen"/>
      <selection pane="topLeft" activeCell="A1" sqref="A1"/>
      <selection pane="bottomLeft" activeCell="F6" sqref="F6"/>
    </sheetView>
  </sheetViews>
  <sheetFormatPr defaultColWidth="11.00390625" defaultRowHeight="15.75"/>
  <cols>
    <col min="1" max="1" width="7.00390625" style="0" customWidth="1"/>
    <col min="3" max="3" width="13.00390625" style="0" customWidth="1"/>
    <col min="5" max="5" width="19.50390625" style="0" customWidth="1"/>
    <col min="6" max="6" width="23.125" style="0" customWidth="1"/>
    <col min="10" max="10" width="9.375" style="0" customWidth="1"/>
    <col min="11" max="11" width="31.875" style="0" customWidth="1"/>
    <col min="12" max="12" width="11.625" style="0" customWidth="1"/>
    <col min="16" max="16" width="8.875" style="0" customWidth="1"/>
    <col min="17" max="17" width="11.50390625" style="0" customWidth="1"/>
  </cols>
  <sheetData>
    <row r="1" spans="1:16" ht="31.5">
      <c r="A1" s="71">
        <v>4</v>
      </c>
      <c r="B1" s="71" t="s">
        <v>30</v>
      </c>
      <c r="C1" s="71"/>
      <c r="D1" s="38"/>
      <c r="E1" s="37"/>
      <c r="F1" s="39"/>
      <c r="G1" s="70"/>
      <c r="H1" s="38"/>
      <c r="I1" s="38"/>
      <c r="J1" s="38"/>
      <c r="K1" s="45"/>
      <c r="L1" s="45"/>
      <c r="M1" s="45"/>
      <c r="N1" s="45"/>
      <c r="O1" s="45"/>
      <c r="P1" s="45"/>
    </row>
    <row r="2" spans="1:16" ht="31.5">
      <c r="A2" s="38"/>
      <c r="B2" s="39"/>
      <c r="C2" s="70" t="s">
        <v>25</v>
      </c>
      <c r="D2" s="38"/>
      <c r="E2" s="37"/>
      <c r="F2" s="39"/>
      <c r="G2" s="70"/>
      <c r="H2" s="38"/>
      <c r="I2" s="38"/>
      <c r="J2" s="38"/>
      <c r="K2" s="45"/>
      <c r="L2" s="45"/>
      <c r="M2" s="48"/>
      <c r="N2" s="45"/>
      <c r="O2" s="45"/>
      <c r="P2" s="45"/>
    </row>
    <row r="3" spans="1:16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4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 t="s">
        <v>36</v>
      </c>
      <c r="L4" s="45"/>
      <c r="M4" s="45"/>
      <c r="N4" s="45"/>
      <c r="O4" s="45"/>
      <c r="P4" s="45"/>
    </row>
    <row r="5" spans="1:16" ht="16.5" thickBot="1">
      <c r="A5" s="45"/>
      <c r="B5" s="45"/>
      <c r="C5" s="45"/>
      <c r="D5" s="45"/>
      <c r="E5" s="45"/>
      <c r="F5" s="45"/>
      <c r="G5" s="45"/>
      <c r="H5" s="49" t="s">
        <v>23</v>
      </c>
      <c r="I5" s="45"/>
      <c r="J5" s="45"/>
      <c r="K5" s="45"/>
      <c r="L5" s="45"/>
      <c r="M5" s="45"/>
      <c r="N5" s="45"/>
      <c r="O5" s="45"/>
      <c r="P5" s="45"/>
    </row>
    <row r="6" spans="1:16" ht="16.5" thickBot="1">
      <c r="A6" s="45"/>
      <c r="B6" s="43" t="s">
        <v>14</v>
      </c>
      <c r="C6" s="43"/>
      <c r="D6" s="43"/>
      <c r="E6" s="43"/>
      <c r="F6" s="86">
        <v>0</v>
      </c>
      <c r="G6" s="49"/>
      <c r="H6" s="51" t="s">
        <v>34</v>
      </c>
      <c r="I6" s="52" t="str">
        <f>IF(F6-F8&gt;0,F6-F8,"nul ou négatif")</f>
        <v>nul ou négatif</v>
      </c>
      <c r="J6" s="45"/>
      <c r="K6" s="45"/>
      <c r="L6" s="45"/>
      <c r="M6" s="45"/>
      <c r="N6" s="48"/>
      <c r="O6" s="45"/>
      <c r="P6" s="45"/>
    </row>
    <row r="7" spans="1:16" ht="16.5" thickBot="1">
      <c r="A7" s="45"/>
      <c r="B7" s="43"/>
      <c r="C7" s="43"/>
      <c r="D7" s="43"/>
      <c r="E7" s="43"/>
      <c r="F7" s="43"/>
      <c r="G7" s="49"/>
      <c r="H7" s="81" t="str">
        <f>IF(I6="nul ou négatif","DÉFICIT","")</f>
        <v>DÉFICIT</v>
      </c>
      <c r="I7" s="85">
        <f>IF(H7="DÉFICIT",F6-F8,"")</f>
        <v>0</v>
      </c>
      <c r="J7" s="45"/>
      <c r="K7" s="53"/>
      <c r="L7" s="45"/>
      <c r="M7" s="45"/>
      <c r="N7" s="48"/>
      <c r="O7" s="45"/>
      <c r="P7" s="45"/>
    </row>
    <row r="8" spans="1:16" ht="16.5" thickBot="1">
      <c r="A8" s="45"/>
      <c r="B8" s="43" t="s">
        <v>24</v>
      </c>
      <c r="C8" s="43"/>
      <c r="D8" s="43"/>
      <c r="E8" s="43"/>
      <c r="F8" s="86">
        <v>0</v>
      </c>
      <c r="G8" s="49"/>
      <c r="H8" s="51"/>
      <c r="I8" s="52"/>
      <c r="J8" s="45"/>
      <c r="K8" s="78" t="s">
        <v>18</v>
      </c>
      <c r="L8" s="45"/>
      <c r="M8" s="45"/>
      <c r="N8" s="48"/>
      <c r="O8" s="45"/>
      <c r="P8" s="45"/>
    </row>
    <row r="9" spans="1:16" ht="16.5" thickBot="1">
      <c r="A9" s="45"/>
      <c r="B9" s="43"/>
      <c r="C9" s="43"/>
      <c r="D9" s="43"/>
      <c r="E9" s="43"/>
      <c r="F9" s="43"/>
      <c r="G9" s="49"/>
      <c r="H9" s="51"/>
      <c r="I9" s="52"/>
      <c r="J9" s="45"/>
      <c r="K9" s="78"/>
      <c r="L9" s="45"/>
      <c r="M9" s="45"/>
      <c r="N9" s="48"/>
      <c r="O9" s="45"/>
      <c r="P9" s="45"/>
    </row>
    <row r="10" spans="1:16" ht="16.5" thickBot="1">
      <c r="A10" s="45"/>
      <c r="B10" s="43" t="s">
        <v>31</v>
      </c>
      <c r="C10" s="43"/>
      <c r="D10" s="43"/>
      <c r="E10" s="43"/>
      <c r="F10" s="86">
        <v>0</v>
      </c>
      <c r="G10" s="49"/>
      <c r="H10" s="51"/>
      <c r="I10" s="52"/>
      <c r="J10" s="45"/>
      <c r="K10" s="45"/>
      <c r="L10" s="45"/>
      <c r="M10" s="45"/>
      <c r="N10" s="48"/>
      <c r="O10" s="45"/>
      <c r="P10" s="45"/>
    </row>
    <row r="11" spans="1:16" ht="15.75">
      <c r="A11" s="45"/>
      <c r="B11" s="45"/>
      <c r="C11" s="45"/>
      <c r="D11" s="45"/>
      <c r="E11" s="45"/>
      <c r="F11" s="77"/>
      <c r="G11" s="45"/>
      <c r="H11" s="51"/>
      <c r="I11" s="52"/>
      <c r="J11" s="45"/>
      <c r="K11" s="45"/>
      <c r="L11" s="45"/>
      <c r="M11" s="45"/>
      <c r="N11" s="48"/>
      <c r="O11" s="45"/>
      <c r="P11" s="45"/>
    </row>
    <row r="12" spans="1:16" ht="15.75">
      <c r="A12" s="45"/>
      <c r="B12" s="72" t="s">
        <v>28</v>
      </c>
      <c r="C12" s="45"/>
      <c r="D12" s="45"/>
      <c r="E12" s="45"/>
      <c r="F12" s="73">
        <f>IF(F6&gt;0,F8/F6,100%)</f>
        <v>1</v>
      </c>
      <c r="G12" s="49" t="s">
        <v>26</v>
      </c>
      <c r="H12" s="74">
        <f>IF(1-F12&gt;0,1-F12,0)</f>
        <v>0</v>
      </c>
      <c r="I12" s="52"/>
      <c r="J12" s="45"/>
      <c r="K12" s="45"/>
      <c r="L12" s="45"/>
      <c r="M12" s="45"/>
      <c r="N12" s="48"/>
      <c r="O12" s="45"/>
      <c r="P12" s="45"/>
    </row>
    <row r="13" spans="1:16" ht="16.5" thickBo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26.25" thickBot="1">
      <c r="A14" s="45"/>
      <c r="B14" s="41">
        <v>2018</v>
      </c>
      <c r="C14" s="2" t="s">
        <v>0</v>
      </c>
      <c r="D14" s="3"/>
      <c r="E14" s="4"/>
      <c r="F14" s="5" t="s">
        <v>29</v>
      </c>
      <c r="G14" s="6"/>
      <c r="H14" s="7"/>
      <c r="I14" s="8" t="s">
        <v>1</v>
      </c>
      <c r="J14" s="45"/>
      <c r="K14" s="45"/>
      <c r="L14" s="45"/>
      <c r="M14" s="45"/>
      <c r="N14" s="45"/>
      <c r="O14" s="45"/>
      <c r="P14" s="45"/>
    </row>
    <row r="15" spans="1:16" ht="16.5" thickBot="1">
      <c r="A15" s="45"/>
      <c r="B15" s="20"/>
      <c r="C15" s="9" t="s">
        <v>2</v>
      </c>
      <c r="D15" s="10" t="s">
        <v>3</v>
      </c>
      <c r="E15" s="11" t="s">
        <v>4</v>
      </c>
      <c r="F15" s="12" t="s">
        <v>27</v>
      </c>
      <c r="G15" s="13" t="s">
        <v>3</v>
      </c>
      <c r="H15" s="14" t="s">
        <v>13</v>
      </c>
      <c r="I15" s="21" t="s">
        <v>6</v>
      </c>
      <c r="J15" s="45"/>
      <c r="K15" s="45"/>
      <c r="L15" s="45"/>
      <c r="M15" s="45"/>
      <c r="N15" s="45"/>
      <c r="O15" s="45"/>
      <c r="P15" s="45"/>
    </row>
    <row r="16" spans="1:16" ht="16.5" thickTop="1">
      <c r="A16" s="45"/>
      <c r="B16" s="20" t="s">
        <v>7</v>
      </c>
      <c r="C16" s="61">
        <f>F10</f>
        <v>0</v>
      </c>
      <c r="D16" s="22">
        <v>0.004</v>
      </c>
      <c r="E16" s="23">
        <f>C16*D16</f>
        <v>0</v>
      </c>
      <c r="F16" s="24">
        <f>IF(F8&lt;F6,F6*1.15*H12,0)</f>
        <v>0</v>
      </c>
      <c r="G16" s="25">
        <v>0.004</v>
      </c>
      <c r="H16" s="26">
        <f>F16*G16</f>
        <v>0</v>
      </c>
      <c r="I16" s="83">
        <f aca="true" t="shared" si="0" ref="I16:I21">H16-E16</f>
        <v>0</v>
      </c>
      <c r="J16" s="82">
        <f>IF(OR(E21&gt;H21,H21=0),100%,E21/H21)</f>
        <v>1</v>
      </c>
      <c r="K16" s="53" t="s">
        <v>22</v>
      </c>
      <c r="L16" s="37"/>
      <c r="M16" s="37"/>
      <c r="N16" s="37"/>
      <c r="O16" s="37"/>
      <c r="P16" s="37"/>
    </row>
    <row r="17" spans="1:16" ht="15.75">
      <c r="A17" s="45"/>
      <c r="B17" s="20" t="s">
        <v>8</v>
      </c>
      <c r="C17" s="62">
        <f>C16</f>
        <v>0</v>
      </c>
      <c r="D17" s="63">
        <v>0</v>
      </c>
      <c r="E17" s="64">
        <f>C17*D17</f>
        <v>0</v>
      </c>
      <c r="F17" s="65">
        <f>F16</f>
        <v>0</v>
      </c>
      <c r="G17" s="66">
        <v>0.069</v>
      </c>
      <c r="H17" s="67">
        <f>F17*G17</f>
        <v>0</v>
      </c>
      <c r="I17" s="84">
        <f t="shared" si="0"/>
        <v>0</v>
      </c>
      <c r="J17" s="45"/>
      <c r="K17" s="45"/>
      <c r="L17" s="45"/>
      <c r="M17" s="45"/>
      <c r="N17" s="45"/>
      <c r="O17" s="45"/>
      <c r="P17" s="45"/>
    </row>
    <row r="18" spans="1:16" ht="15.75">
      <c r="A18" s="45"/>
      <c r="B18" s="20" t="s">
        <v>9</v>
      </c>
      <c r="C18" s="27">
        <f>C16*98.25%</f>
        <v>0</v>
      </c>
      <c r="D18" s="15">
        <v>0.092</v>
      </c>
      <c r="E18" s="28">
        <f>C18*D18</f>
        <v>0</v>
      </c>
      <c r="F18" s="29">
        <f>F16</f>
        <v>0</v>
      </c>
      <c r="G18" s="18">
        <v>0.092</v>
      </c>
      <c r="H18" s="30">
        <f>F18*G18</f>
        <v>0</v>
      </c>
      <c r="I18" s="83">
        <f t="shared" si="0"/>
        <v>0</v>
      </c>
      <c r="J18" s="45"/>
      <c r="K18" s="45"/>
      <c r="L18" s="45"/>
      <c r="M18" s="45"/>
      <c r="N18" s="45"/>
      <c r="O18" s="45"/>
      <c r="P18" s="45"/>
    </row>
    <row r="19" spans="1:16" ht="15.75">
      <c r="A19" s="45"/>
      <c r="B19" s="20" t="s">
        <v>10</v>
      </c>
      <c r="C19" s="27">
        <f>C18</f>
        <v>0</v>
      </c>
      <c r="D19" s="15">
        <v>0.005</v>
      </c>
      <c r="E19" s="28">
        <f>C19*D19</f>
        <v>0</v>
      </c>
      <c r="F19" s="29">
        <f>F16</f>
        <v>0</v>
      </c>
      <c r="G19" s="18">
        <v>0.005</v>
      </c>
      <c r="H19" s="30">
        <f>F19*G19</f>
        <v>0</v>
      </c>
      <c r="I19" s="83">
        <f t="shared" si="0"/>
        <v>0</v>
      </c>
      <c r="J19" s="45"/>
      <c r="K19" s="75" t="s">
        <v>35</v>
      </c>
      <c r="L19" s="75"/>
      <c r="M19" s="76">
        <f>H21-E21</f>
        <v>0</v>
      </c>
      <c r="N19" s="37"/>
      <c r="O19" s="37"/>
      <c r="P19" s="45"/>
    </row>
    <row r="20" spans="1:16" ht="15.75">
      <c r="A20" s="45"/>
      <c r="B20" s="20" t="s">
        <v>11</v>
      </c>
      <c r="C20" s="27">
        <f>C16</f>
        <v>0</v>
      </c>
      <c r="D20" s="15">
        <v>0.0035</v>
      </c>
      <c r="E20" s="28">
        <f>C20*D20</f>
        <v>0</v>
      </c>
      <c r="F20" s="29">
        <f>F16</f>
        <v>0</v>
      </c>
      <c r="G20" s="18">
        <v>0.0035</v>
      </c>
      <c r="H20" s="30">
        <f>F20*G20</f>
        <v>0</v>
      </c>
      <c r="I20" s="83">
        <f t="shared" si="0"/>
        <v>0</v>
      </c>
      <c r="J20" s="45"/>
      <c r="K20" s="54" t="s">
        <v>17</v>
      </c>
      <c r="L20" s="79">
        <f>IF(F16/1482&lt;4,F16/1482,4)</f>
        <v>0</v>
      </c>
      <c r="M20" s="53" t="s">
        <v>21</v>
      </c>
      <c r="N20" s="53"/>
      <c r="O20" s="53"/>
      <c r="P20" s="45"/>
    </row>
    <row r="21" spans="1:16" ht="15.75">
      <c r="A21" s="45"/>
      <c r="B21" s="19" t="s">
        <v>12</v>
      </c>
      <c r="C21" s="31"/>
      <c r="D21" s="32"/>
      <c r="E21" s="33">
        <f>SUM(E16:E20)</f>
        <v>0</v>
      </c>
      <c r="F21" s="46"/>
      <c r="G21" s="32">
        <f>SUM(G16:G20)</f>
        <v>0.17350000000000002</v>
      </c>
      <c r="H21" s="33">
        <f>SUM(H16:H20)</f>
        <v>0</v>
      </c>
      <c r="I21" s="34">
        <f t="shared" si="0"/>
        <v>0</v>
      </c>
      <c r="J21" s="45"/>
      <c r="K21" s="45"/>
      <c r="L21" s="77"/>
      <c r="M21" s="45"/>
      <c r="N21" s="45"/>
      <c r="O21" s="45"/>
      <c r="P21" s="45"/>
    </row>
    <row r="22" spans="1:16" ht="15.75">
      <c r="A22" s="45"/>
      <c r="B22" s="55"/>
      <c r="C22" s="56"/>
      <c r="D22" s="32"/>
      <c r="E22" s="35"/>
      <c r="F22" s="46"/>
      <c r="G22" s="46"/>
      <c r="H22" s="35"/>
      <c r="I22" s="57"/>
      <c r="J22" s="45"/>
      <c r="K22" s="45"/>
      <c r="L22" s="45"/>
      <c r="M22" s="45"/>
      <c r="N22" s="45"/>
      <c r="O22" s="45"/>
      <c r="P22" s="45"/>
    </row>
    <row r="23" spans="1:16" ht="15.75">
      <c r="A23" s="58"/>
      <c r="B23" s="58"/>
      <c r="C23" s="58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6.5" thickBot="1">
      <c r="A24" s="45"/>
      <c r="B24" s="45"/>
      <c r="C24" s="45"/>
      <c r="D24" s="47"/>
      <c r="E24" s="45"/>
      <c r="F24" s="45"/>
      <c r="G24" s="45"/>
      <c r="H24" s="49" t="s">
        <v>23</v>
      </c>
      <c r="I24" s="45"/>
      <c r="J24" s="45"/>
      <c r="K24" s="45"/>
      <c r="L24" s="45"/>
      <c r="M24" s="45"/>
      <c r="N24" s="45"/>
      <c r="O24" s="45"/>
      <c r="P24" s="45"/>
    </row>
    <row r="25" spans="1:16" ht="16.5" thickBot="1">
      <c r="A25" s="45"/>
      <c r="B25" s="43" t="s">
        <v>15</v>
      </c>
      <c r="C25" s="43"/>
      <c r="D25" s="43"/>
      <c r="E25" s="43"/>
      <c r="F25" s="86">
        <v>0</v>
      </c>
      <c r="G25" s="49"/>
      <c r="H25" s="51" t="s">
        <v>34</v>
      </c>
      <c r="I25" s="52" t="str">
        <f>IF(F25-F27&gt;0,F25-F27,"nul ou négatif")</f>
        <v>nul ou négatif</v>
      </c>
      <c r="J25" s="45"/>
      <c r="K25" s="45"/>
      <c r="L25" s="45"/>
      <c r="M25" s="45"/>
      <c r="N25" s="48"/>
      <c r="O25" s="45"/>
      <c r="P25" s="45"/>
    </row>
    <row r="26" spans="1:16" ht="16.5" thickBot="1">
      <c r="A26" s="45"/>
      <c r="B26" s="43"/>
      <c r="C26" s="43"/>
      <c r="D26" s="43"/>
      <c r="E26" s="43"/>
      <c r="F26" s="43"/>
      <c r="G26" s="49"/>
      <c r="H26" s="81" t="str">
        <f>IF(I25="nul ou négatif","DÉFICIT","")</f>
        <v>DÉFICIT</v>
      </c>
      <c r="I26" s="85">
        <f>IF(H26="DÉFICIT",F25-F27,"")</f>
        <v>0</v>
      </c>
      <c r="J26" s="45"/>
      <c r="K26" s="53"/>
      <c r="L26" s="45"/>
      <c r="M26" s="45"/>
      <c r="N26" s="48"/>
      <c r="O26" s="45"/>
      <c r="P26" s="45"/>
    </row>
    <row r="27" spans="1:16" ht="16.5" thickBot="1">
      <c r="A27" s="45"/>
      <c r="B27" s="43" t="s">
        <v>24</v>
      </c>
      <c r="C27" s="43"/>
      <c r="D27" s="43"/>
      <c r="E27" s="43"/>
      <c r="F27" s="86">
        <v>0</v>
      </c>
      <c r="G27" s="49"/>
      <c r="H27" s="51"/>
      <c r="I27" s="52"/>
      <c r="J27" s="45"/>
      <c r="K27" s="78" t="s">
        <v>19</v>
      </c>
      <c r="L27" s="45"/>
      <c r="M27" s="45"/>
      <c r="N27" s="48"/>
      <c r="O27" s="45"/>
      <c r="P27" s="45"/>
    </row>
    <row r="28" spans="1:16" ht="16.5" thickBot="1">
      <c r="A28" s="45"/>
      <c r="B28" s="43"/>
      <c r="C28" s="43"/>
      <c r="D28" s="43"/>
      <c r="E28" s="43"/>
      <c r="F28" s="43"/>
      <c r="G28" s="49"/>
      <c r="H28" s="51"/>
      <c r="I28" s="52"/>
      <c r="J28" s="45"/>
      <c r="K28" s="78"/>
      <c r="L28" s="45"/>
      <c r="M28" s="45"/>
      <c r="N28" s="48"/>
      <c r="O28" s="45"/>
      <c r="P28" s="45"/>
    </row>
    <row r="29" spans="1:16" ht="16.5" thickBot="1">
      <c r="A29" s="45"/>
      <c r="B29" s="43" t="s">
        <v>32</v>
      </c>
      <c r="C29" s="43"/>
      <c r="D29" s="43"/>
      <c r="E29" s="43"/>
      <c r="F29" s="86">
        <v>0</v>
      </c>
      <c r="G29" s="49"/>
      <c r="H29" s="51"/>
      <c r="I29" s="52"/>
      <c r="J29" s="45"/>
      <c r="K29" s="45"/>
      <c r="L29" s="45"/>
      <c r="M29" s="45"/>
      <c r="N29" s="48"/>
      <c r="O29" s="45"/>
      <c r="P29" s="45"/>
    </row>
    <row r="30" spans="1:16" ht="15.75">
      <c r="A30" s="45"/>
      <c r="B30" s="45"/>
      <c r="C30" s="45"/>
      <c r="D30" s="45"/>
      <c r="E30" s="45"/>
      <c r="F30" s="45"/>
      <c r="G30" s="45"/>
      <c r="H30" s="51"/>
      <c r="I30" s="52"/>
      <c r="J30" s="45"/>
      <c r="K30" s="45"/>
      <c r="L30" s="45"/>
      <c r="M30" s="45"/>
      <c r="N30" s="48"/>
      <c r="O30" s="45"/>
      <c r="P30" s="45"/>
    </row>
    <row r="31" spans="1:16" ht="15.75">
      <c r="A31" s="45"/>
      <c r="B31" s="72" t="s">
        <v>28</v>
      </c>
      <c r="C31" s="45"/>
      <c r="D31" s="45"/>
      <c r="E31" s="45"/>
      <c r="F31" s="73">
        <f>IF(F25&gt;0,F27/F25,100%)</f>
        <v>1</v>
      </c>
      <c r="G31" s="49" t="s">
        <v>26</v>
      </c>
      <c r="H31" s="74">
        <f>IF(1-F31&gt;0,1-F31,0)</f>
        <v>0</v>
      </c>
      <c r="I31" s="52"/>
      <c r="J31" s="45"/>
      <c r="K31" s="45"/>
      <c r="L31" s="45"/>
      <c r="M31" s="45"/>
      <c r="N31" s="48"/>
      <c r="O31" s="45"/>
      <c r="P31" s="45"/>
    </row>
    <row r="32" spans="1:16" ht="16.5" thickBo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80"/>
      <c r="O32" s="45"/>
      <c r="P32" s="45"/>
    </row>
    <row r="33" spans="1:16" ht="26.25" thickBot="1">
      <c r="A33" s="45"/>
      <c r="B33" s="41">
        <v>2017</v>
      </c>
      <c r="C33" s="2" t="s">
        <v>0</v>
      </c>
      <c r="D33" s="3"/>
      <c r="E33" s="4"/>
      <c r="F33" s="5" t="s">
        <v>29</v>
      </c>
      <c r="G33" s="6"/>
      <c r="H33" s="7"/>
      <c r="I33" s="8" t="s">
        <v>1</v>
      </c>
      <c r="J33" s="45"/>
      <c r="K33" s="45"/>
      <c r="L33" s="45"/>
      <c r="M33" s="45"/>
      <c r="N33" s="45"/>
      <c r="O33" s="45"/>
      <c r="P33" s="45"/>
    </row>
    <row r="34" spans="1:16" ht="16.5" thickBot="1">
      <c r="A34" s="45"/>
      <c r="B34" s="20"/>
      <c r="C34" s="9" t="s">
        <v>2</v>
      </c>
      <c r="D34" s="10" t="s">
        <v>3</v>
      </c>
      <c r="E34" s="11" t="s">
        <v>4</v>
      </c>
      <c r="F34" s="12" t="s">
        <v>27</v>
      </c>
      <c r="G34" s="13" t="s">
        <v>3</v>
      </c>
      <c r="H34" s="14" t="s">
        <v>5</v>
      </c>
      <c r="I34" s="21" t="s">
        <v>6</v>
      </c>
      <c r="J34" s="45"/>
      <c r="K34" s="45"/>
      <c r="L34" s="45"/>
      <c r="M34" s="49"/>
      <c r="N34" s="49"/>
      <c r="O34" s="49"/>
      <c r="P34" s="45"/>
    </row>
    <row r="35" spans="1:17" ht="16.5" thickTop="1">
      <c r="A35" s="45"/>
      <c r="B35" s="20" t="s">
        <v>7</v>
      </c>
      <c r="C35" s="27">
        <f>F29</f>
        <v>0</v>
      </c>
      <c r="D35" s="15">
        <v>0.0115</v>
      </c>
      <c r="E35" s="16">
        <f>C35*D35</f>
        <v>0</v>
      </c>
      <c r="F35" s="24">
        <f>IF(F27&lt;F25,F25*1.15*H31,0)</f>
        <v>0</v>
      </c>
      <c r="G35" s="18">
        <v>0.0115</v>
      </c>
      <c r="H35" s="30">
        <f>F35*G35</f>
        <v>0</v>
      </c>
      <c r="I35" s="83">
        <f aca="true" t="shared" si="1" ref="I35:I40">H35-E35</f>
        <v>0</v>
      </c>
      <c r="J35" s="82">
        <f>IF(OR(E40&gt;H40,H40=0),100%,E40/H40)</f>
        <v>1</v>
      </c>
      <c r="K35" s="53" t="s">
        <v>22</v>
      </c>
      <c r="L35" s="37"/>
      <c r="M35" s="37"/>
      <c r="N35" s="37"/>
      <c r="O35" s="37"/>
      <c r="P35" s="37"/>
      <c r="Q35" s="1"/>
    </row>
    <row r="36" spans="1:16" ht="15.75">
      <c r="A36" s="45"/>
      <c r="B36" s="20" t="s">
        <v>8</v>
      </c>
      <c r="C36" s="62">
        <f>C35</f>
        <v>0</v>
      </c>
      <c r="D36" s="63">
        <v>0</v>
      </c>
      <c r="E36" s="68">
        <f>C36*D36</f>
        <v>0</v>
      </c>
      <c r="F36" s="69">
        <f>F35</f>
        <v>0</v>
      </c>
      <c r="G36" s="66">
        <v>0.069</v>
      </c>
      <c r="H36" s="67">
        <f>F36*G36</f>
        <v>0</v>
      </c>
      <c r="I36" s="84">
        <f t="shared" si="1"/>
        <v>0</v>
      </c>
      <c r="J36" s="45"/>
      <c r="K36" s="45"/>
      <c r="L36" s="45"/>
      <c r="M36" s="45"/>
      <c r="N36" s="45"/>
      <c r="O36" s="45"/>
      <c r="P36" s="45"/>
    </row>
    <row r="37" spans="1:16" ht="15.75">
      <c r="A37" s="45"/>
      <c r="B37" s="20" t="s">
        <v>9</v>
      </c>
      <c r="C37" s="27">
        <f>C35*98.25%</f>
        <v>0</v>
      </c>
      <c r="D37" s="15">
        <v>0.075</v>
      </c>
      <c r="E37" s="16">
        <f>C37*D37</f>
        <v>0</v>
      </c>
      <c r="F37" s="17">
        <f>F35</f>
        <v>0</v>
      </c>
      <c r="G37" s="18">
        <v>0.075</v>
      </c>
      <c r="H37" s="30">
        <f>F37*G37</f>
        <v>0</v>
      </c>
      <c r="I37" s="83">
        <f t="shared" si="1"/>
        <v>0</v>
      </c>
      <c r="J37" s="45"/>
      <c r="K37" s="37"/>
      <c r="L37" s="37"/>
      <c r="M37" s="37"/>
      <c r="N37" s="37"/>
      <c r="O37" s="37"/>
      <c r="P37" s="45"/>
    </row>
    <row r="38" spans="1:16" ht="15.75">
      <c r="A38" s="45"/>
      <c r="B38" s="20" t="s">
        <v>10</v>
      </c>
      <c r="C38" s="27">
        <f>C37</f>
        <v>0</v>
      </c>
      <c r="D38" s="15">
        <v>0.005</v>
      </c>
      <c r="E38" s="16">
        <f>C38*D38</f>
        <v>0</v>
      </c>
      <c r="F38" s="17">
        <f>F35</f>
        <v>0</v>
      </c>
      <c r="G38" s="18">
        <v>0.005</v>
      </c>
      <c r="H38" s="30">
        <f>F38*G38</f>
        <v>0</v>
      </c>
      <c r="I38" s="83">
        <f t="shared" si="1"/>
        <v>0</v>
      </c>
      <c r="J38" s="45"/>
      <c r="K38" s="75" t="s">
        <v>35</v>
      </c>
      <c r="L38" s="54"/>
      <c r="M38" s="76">
        <f>H40-E40</f>
        <v>0</v>
      </c>
      <c r="N38" s="37"/>
      <c r="O38" s="37"/>
      <c r="P38" s="45"/>
    </row>
    <row r="39" spans="1:16" ht="15.75">
      <c r="A39" s="45"/>
      <c r="B39" s="20" t="s">
        <v>11</v>
      </c>
      <c r="C39" s="27">
        <f>C35</f>
        <v>0</v>
      </c>
      <c r="D39" s="15">
        <v>0.0035</v>
      </c>
      <c r="E39" s="16">
        <f>C39*D39</f>
        <v>0</v>
      </c>
      <c r="F39" s="17">
        <f>F35</f>
        <v>0</v>
      </c>
      <c r="G39" s="18">
        <v>0.0035</v>
      </c>
      <c r="H39" s="30">
        <f>F39*G39</f>
        <v>0</v>
      </c>
      <c r="I39" s="83">
        <f t="shared" si="1"/>
        <v>0</v>
      </c>
      <c r="J39" s="45"/>
      <c r="K39" s="54" t="s">
        <v>17</v>
      </c>
      <c r="L39" s="79">
        <f>IF(F35/1464&lt;4,F35/1464,4)</f>
        <v>0</v>
      </c>
      <c r="M39" s="53" t="s">
        <v>21</v>
      </c>
      <c r="N39" s="53"/>
      <c r="O39" s="53"/>
      <c r="P39" s="49"/>
    </row>
    <row r="40" spans="1:16" ht="15.75">
      <c r="A40" s="45"/>
      <c r="B40" s="19" t="s">
        <v>12</v>
      </c>
      <c r="C40" s="31"/>
      <c r="D40" s="32"/>
      <c r="E40" s="35">
        <f>SUM(E35:E39)</f>
        <v>0</v>
      </c>
      <c r="F40" s="36"/>
      <c r="G40" s="40">
        <f>SUM(G35:G39)</f>
        <v>0.164</v>
      </c>
      <c r="H40" s="33">
        <f>SUM(H35:H39)</f>
        <v>0</v>
      </c>
      <c r="I40" s="34">
        <f t="shared" si="1"/>
        <v>0</v>
      </c>
      <c r="J40" s="45"/>
      <c r="K40" s="45"/>
      <c r="L40" s="45"/>
      <c r="M40" s="45"/>
      <c r="N40" s="45"/>
      <c r="O40" s="45"/>
      <c r="P40" s="45"/>
    </row>
    <row r="41" spans="1:16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5.75">
      <c r="A42" s="58"/>
      <c r="B42" s="58"/>
      <c r="C42" s="58"/>
      <c r="D42" s="59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6.5" thickBot="1">
      <c r="A43" s="45"/>
      <c r="B43" s="45"/>
      <c r="C43" s="45"/>
      <c r="D43" s="45"/>
      <c r="E43" s="45"/>
      <c r="F43" s="45"/>
      <c r="G43" s="45"/>
      <c r="H43" s="49" t="s">
        <v>23</v>
      </c>
      <c r="I43" s="45"/>
      <c r="J43" s="45"/>
      <c r="K43" s="45"/>
      <c r="L43" s="45"/>
      <c r="M43" s="45"/>
      <c r="N43" s="45"/>
      <c r="O43" s="45"/>
      <c r="P43" s="45"/>
    </row>
    <row r="44" spans="1:16" ht="16.5" thickBot="1">
      <c r="A44" s="45"/>
      <c r="B44" s="44" t="s">
        <v>16</v>
      </c>
      <c r="C44" s="44"/>
      <c r="D44" s="44"/>
      <c r="E44" s="44"/>
      <c r="F44" s="87">
        <v>0</v>
      </c>
      <c r="G44" s="49"/>
      <c r="H44" s="51" t="s">
        <v>34</v>
      </c>
      <c r="I44" s="52" t="str">
        <f>IF(F44-F46&gt;0,F44-F46,"nul ou négatif")</f>
        <v>nul ou négatif</v>
      </c>
      <c r="J44" s="45"/>
      <c r="K44" s="45"/>
      <c r="L44" s="45"/>
      <c r="M44" s="45"/>
      <c r="N44" s="48"/>
      <c r="O44" s="45"/>
      <c r="P44" s="45"/>
    </row>
    <row r="45" spans="1:16" ht="16.5" thickBot="1">
      <c r="A45" s="45"/>
      <c r="B45" s="43"/>
      <c r="C45" s="43"/>
      <c r="D45" s="43"/>
      <c r="E45" s="43"/>
      <c r="F45" s="43"/>
      <c r="G45" s="49"/>
      <c r="H45" s="81" t="str">
        <f>IF(I44="nul ou négatif","DÉFICIT","")</f>
        <v>DÉFICIT</v>
      </c>
      <c r="I45" s="85">
        <f>IF(H45="DÉFICIT",F44-F46,"")</f>
        <v>0</v>
      </c>
      <c r="J45" s="45"/>
      <c r="K45" s="53"/>
      <c r="L45" s="45"/>
      <c r="M45" s="45"/>
      <c r="N45" s="48"/>
      <c r="O45" s="45"/>
      <c r="P45" s="45"/>
    </row>
    <row r="46" spans="1:16" ht="16.5" thickBot="1">
      <c r="A46" s="45"/>
      <c r="B46" s="43" t="s">
        <v>24</v>
      </c>
      <c r="C46" s="43"/>
      <c r="D46" s="43"/>
      <c r="E46" s="43"/>
      <c r="F46" s="86">
        <v>0</v>
      </c>
      <c r="G46" s="49"/>
      <c r="H46" s="51"/>
      <c r="I46" s="52"/>
      <c r="J46" s="45"/>
      <c r="K46" s="78" t="s">
        <v>20</v>
      </c>
      <c r="L46" s="45"/>
      <c r="M46" s="45"/>
      <c r="N46" s="48"/>
      <c r="O46" s="45"/>
      <c r="P46" s="45"/>
    </row>
    <row r="47" spans="1:16" ht="16.5" thickBot="1">
      <c r="A47" s="45"/>
      <c r="B47" s="43"/>
      <c r="C47" s="43"/>
      <c r="D47" s="43"/>
      <c r="E47" s="43"/>
      <c r="F47" s="43"/>
      <c r="G47" s="49"/>
      <c r="H47" s="51"/>
      <c r="I47" s="52"/>
      <c r="J47" s="45"/>
      <c r="K47" s="78"/>
      <c r="L47" s="45"/>
      <c r="M47" s="45"/>
      <c r="N47" s="48"/>
      <c r="O47" s="45"/>
      <c r="P47" s="45"/>
    </row>
    <row r="48" spans="1:16" ht="16.5" thickBot="1">
      <c r="A48" s="45"/>
      <c r="B48" s="43" t="s">
        <v>33</v>
      </c>
      <c r="C48" s="43"/>
      <c r="D48" s="43"/>
      <c r="E48" s="43"/>
      <c r="F48" s="86">
        <v>0</v>
      </c>
      <c r="G48" s="49"/>
      <c r="H48" s="51"/>
      <c r="I48" s="52"/>
      <c r="J48" s="45"/>
      <c r="K48" s="45"/>
      <c r="L48" s="45"/>
      <c r="M48" s="45"/>
      <c r="N48" s="48"/>
      <c r="O48" s="45"/>
      <c r="P48" s="45"/>
    </row>
    <row r="49" spans="1:16" ht="15.75">
      <c r="A49" s="45"/>
      <c r="B49" s="45"/>
      <c r="C49" s="45"/>
      <c r="D49" s="45"/>
      <c r="E49" s="45"/>
      <c r="F49" s="45"/>
      <c r="G49" s="45"/>
      <c r="H49" s="51"/>
      <c r="I49" s="52"/>
      <c r="J49" s="45"/>
      <c r="K49" s="45"/>
      <c r="L49" s="45"/>
      <c r="M49" s="45"/>
      <c r="N49" s="48"/>
      <c r="O49" s="45"/>
      <c r="P49" s="45"/>
    </row>
    <row r="50" spans="1:16" ht="15.75">
      <c r="A50" s="45"/>
      <c r="B50" s="72" t="s">
        <v>28</v>
      </c>
      <c r="C50" s="45"/>
      <c r="D50" s="45"/>
      <c r="E50" s="45"/>
      <c r="F50" s="73">
        <f>IF(F44&gt;0,F46/F44,100%)</f>
        <v>1</v>
      </c>
      <c r="G50" s="49" t="s">
        <v>26</v>
      </c>
      <c r="H50" s="74">
        <f>IF(1-F50&gt;0,1-F50,0)</f>
        <v>0</v>
      </c>
      <c r="I50" s="52"/>
      <c r="J50" s="45"/>
      <c r="K50" s="45"/>
      <c r="L50" s="45"/>
      <c r="M50" s="45"/>
      <c r="N50" s="48"/>
      <c r="O50" s="45"/>
      <c r="P50" s="45"/>
    </row>
    <row r="51" spans="1:16" ht="16.5" thickBo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1:16" ht="24" thickBot="1">
      <c r="A52" s="45"/>
      <c r="B52" s="42">
        <v>2016</v>
      </c>
      <c r="C52" s="2" t="s">
        <v>0</v>
      </c>
      <c r="D52" s="3"/>
      <c r="E52" s="4"/>
      <c r="F52" s="5" t="s">
        <v>29</v>
      </c>
      <c r="G52" s="6"/>
      <c r="H52" s="7"/>
      <c r="I52" s="8" t="s">
        <v>1</v>
      </c>
      <c r="J52" s="45"/>
      <c r="K52" s="50"/>
      <c r="L52" s="60"/>
      <c r="M52" s="45"/>
      <c r="N52" s="45"/>
      <c r="O52" s="45"/>
      <c r="P52" s="45"/>
    </row>
    <row r="53" spans="1:16" ht="16.5" thickBot="1">
      <c r="A53" s="45"/>
      <c r="B53" s="20"/>
      <c r="C53" s="9" t="s">
        <v>2</v>
      </c>
      <c r="D53" s="10" t="s">
        <v>3</v>
      </c>
      <c r="E53" s="11" t="s">
        <v>4</v>
      </c>
      <c r="F53" s="12" t="s">
        <v>27</v>
      </c>
      <c r="G53" s="13" t="s">
        <v>3</v>
      </c>
      <c r="H53" s="14" t="s">
        <v>5</v>
      </c>
      <c r="I53" s="8" t="s">
        <v>6</v>
      </c>
      <c r="J53" s="45"/>
      <c r="K53" s="45"/>
      <c r="L53" s="45"/>
      <c r="M53" s="49"/>
      <c r="N53" s="49"/>
      <c r="O53" s="49"/>
      <c r="P53" s="45"/>
    </row>
    <row r="54" spans="1:16" ht="16.5" thickTop="1">
      <c r="A54" s="45"/>
      <c r="B54" s="20" t="s">
        <v>7</v>
      </c>
      <c r="C54" s="27">
        <f>F48</f>
        <v>0</v>
      </c>
      <c r="D54" s="15">
        <v>0.011</v>
      </c>
      <c r="E54" s="16">
        <f>C54*D54</f>
        <v>0</v>
      </c>
      <c r="F54" s="24">
        <f>IF(F46&lt;F44,F44*1.15*H50,0)</f>
        <v>0</v>
      </c>
      <c r="G54" s="18">
        <v>0.011</v>
      </c>
      <c r="H54" s="30">
        <f>F54*G54</f>
        <v>0</v>
      </c>
      <c r="I54" s="83">
        <f aca="true" t="shared" si="2" ref="I54:I59">H54-E54</f>
        <v>0</v>
      </c>
      <c r="J54" s="82">
        <f>IF(OR(E59&gt;H59,H59=0),100%,E59/H59)</f>
        <v>1</v>
      </c>
      <c r="K54" s="53" t="s">
        <v>22</v>
      </c>
      <c r="L54" s="37"/>
      <c r="M54" s="37"/>
      <c r="N54" s="37"/>
      <c r="O54" s="37"/>
      <c r="P54" s="37"/>
    </row>
    <row r="55" spans="1:16" ht="15.75">
      <c r="A55" s="45"/>
      <c r="B55" s="20" t="s">
        <v>8</v>
      </c>
      <c r="C55" s="62">
        <f>C54</f>
        <v>0</v>
      </c>
      <c r="D55" s="63">
        <v>0</v>
      </c>
      <c r="E55" s="68">
        <f>C55*D55</f>
        <v>0</v>
      </c>
      <c r="F55" s="69">
        <f>F54</f>
        <v>0</v>
      </c>
      <c r="G55" s="66">
        <v>0.069</v>
      </c>
      <c r="H55" s="67">
        <f>F55*G55</f>
        <v>0</v>
      </c>
      <c r="I55" s="84">
        <f t="shared" si="2"/>
        <v>0</v>
      </c>
      <c r="J55" s="45"/>
      <c r="K55" s="45"/>
      <c r="L55" s="45"/>
      <c r="M55" s="45"/>
      <c r="N55" s="45"/>
      <c r="O55" s="45"/>
      <c r="P55" s="45"/>
    </row>
    <row r="56" spans="1:16" ht="15.75">
      <c r="A56" s="45"/>
      <c r="B56" s="20" t="s">
        <v>9</v>
      </c>
      <c r="C56" s="27">
        <f>C54*98.25%</f>
        <v>0</v>
      </c>
      <c r="D56" s="15">
        <v>0.075</v>
      </c>
      <c r="E56" s="16">
        <f>C56*D56</f>
        <v>0</v>
      </c>
      <c r="F56" s="17">
        <f>F54</f>
        <v>0</v>
      </c>
      <c r="G56" s="18">
        <v>0.075</v>
      </c>
      <c r="H56" s="30">
        <f>F56*G56</f>
        <v>0</v>
      </c>
      <c r="I56" s="83">
        <f t="shared" si="2"/>
        <v>0</v>
      </c>
      <c r="J56" s="45"/>
      <c r="K56" s="37"/>
      <c r="L56" s="37"/>
      <c r="M56" s="37"/>
      <c r="N56" s="37"/>
      <c r="O56" s="37"/>
      <c r="P56" s="45"/>
    </row>
    <row r="57" spans="1:16" ht="15.75">
      <c r="A57" s="45"/>
      <c r="B57" s="20" t="s">
        <v>10</v>
      </c>
      <c r="C57" s="27">
        <f>C56</f>
        <v>0</v>
      </c>
      <c r="D57" s="15">
        <v>0.005</v>
      </c>
      <c r="E57" s="16">
        <f>C57*D57</f>
        <v>0</v>
      </c>
      <c r="F57" s="17">
        <f>F54</f>
        <v>0</v>
      </c>
      <c r="G57" s="18">
        <v>0.005</v>
      </c>
      <c r="H57" s="30">
        <f>F57*G57</f>
        <v>0</v>
      </c>
      <c r="I57" s="83">
        <f t="shared" si="2"/>
        <v>0</v>
      </c>
      <c r="J57" s="45"/>
      <c r="K57" s="75" t="s">
        <v>35</v>
      </c>
      <c r="L57" s="53"/>
      <c r="M57" s="76">
        <f>H59-E59</f>
        <v>0</v>
      </c>
      <c r="N57" s="37"/>
      <c r="O57" s="37"/>
      <c r="P57" s="45"/>
    </row>
    <row r="58" spans="1:16" ht="15.75">
      <c r="A58" s="45"/>
      <c r="B58" s="20" t="s">
        <v>11</v>
      </c>
      <c r="C58" s="27">
        <f>C54</f>
        <v>0</v>
      </c>
      <c r="D58" s="15">
        <v>0.0035</v>
      </c>
      <c r="E58" s="16">
        <f>C58*D58</f>
        <v>0</v>
      </c>
      <c r="F58" s="17">
        <f>F54</f>
        <v>0</v>
      </c>
      <c r="G58" s="18">
        <v>0.0035</v>
      </c>
      <c r="H58" s="30">
        <f>F58*G58</f>
        <v>0</v>
      </c>
      <c r="I58" s="83">
        <f t="shared" si="2"/>
        <v>0</v>
      </c>
      <c r="J58" s="45"/>
      <c r="K58" s="54" t="s">
        <v>17</v>
      </c>
      <c r="L58" s="79">
        <f>IF(F54/1450.5&lt;4,F54/1450.5,4)</f>
        <v>0</v>
      </c>
      <c r="M58" s="53" t="s">
        <v>21</v>
      </c>
      <c r="N58" s="53"/>
      <c r="O58" s="53"/>
      <c r="P58" s="49"/>
    </row>
    <row r="59" spans="1:16" ht="15.75">
      <c r="A59" s="45"/>
      <c r="B59" s="19" t="s">
        <v>12</v>
      </c>
      <c r="C59" s="31"/>
      <c r="D59" s="32"/>
      <c r="E59" s="35">
        <f>SUM(E54:E58)</f>
        <v>0</v>
      </c>
      <c r="F59" s="36"/>
      <c r="G59" s="40">
        <f>SUM(G54:G58)</f>
        <v>0.1635</v>
      </c>
      <c r="H59" s="33">
        <f>SUM(H54:H58)</f>
        <v>0</v>
      </c>
      <c r="I59" s="34">
        <f t="shared" si="2"/>
        <v>0</v>
      </c>
      <c r="J59" s="45"/>
      <c r="K59" s="45"/>
      <c r="L59" s="45"/>
      <c r="M59" s="45"/>
      <c r="N59" s="45"/>
      <c r="O59" s="45"/>
      <c r="P59" s="45"/>
    </row>
    <row r="60" spans="1:16" ht="15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ht="15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ht="15.75">
      <c r="A62" s="58"/>
      <c r="B62" s="58"/>
      <c r="C62" s="58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</sheetData>
  <sheetProtection password="E066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Katerine Louineau</dc:creator>
  <cp:keywords/>
  <dc:description/>
  <cp:lastModifiedBy>FDe</cp:lastModifiedBy>
  <dcterms:created xsi:type="dcterms:W3CDTF">2019-06-23T12:55:51Z</dcterms:created>
  <dcterms:modified xsi:type="dcterms:W3CDTF">2019-07-09T19:37:08Z</dcterms:modified>
  <cp:category/>
  <cp:version/>
  <cp:contentType/>
  <cp:contentStatus/>
</cp:coreProperties>
</file>